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2" yWindow="0" windowWidth="14628" windowHeight="10128" tabRatio="419"/>
  </bookViews>
  <sheets>
    <sheet name="UKE_24_2014" sheetId="1" r:id="rId1"/>
  </sheets>
  <definedNames>
    <definedName name="Z_14D440E4_F18A_4F78_9989_38C1B133222D_.wvu.Cols" localSheetId="0" hidden="1">UKE_24_2014!#REF!</definedName>
    <definedName name="Z_14D440E4_F18A_4F78_9989_38C1B133222D_.wvu.PrintArea" localSheetId="0" hidden="1">UKE_24_2014!$B$1:$K$204</definedName>
    <definedName name="Z_14D440E4_F18A_4F78_9989_38C1B133222D_.wvu.Rows" localSheetId="0" hidden="1">UKE_24_2014!$316:$1048576,UKE_24_2014!$205:$315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4" i="1"/>
  <c r="F33"/>
  <c r="F30" l="1"/>
  <c r="H33"/>
  <c r="E25"/>
  <c r="F25"/>
  <c r="F87"/>
  <c r="I32"/>
  <c r="E62"/>
  <c r="E68" s="1"/>
  <c r="E32"/>
  <c r="F201"/>
  <c r="E133"/>
  <c r="F80"/>
  <c r="F133"/>
  <c r="F173"/>
  <c r="E164"/>
  <c r="E176" s="1"/>
  <c r="G134"/>
  <c r="E201"/>
  <c r="E128"/>
  <c r="E122"/>
  <c r="E91"/>
  <c r="E87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G94"/>
  <c r="H31"/>
  <c r="H26"/>
  <c r="H22"/>
  <c r="F21"/>
  <c r="H35"/>
  <c r="H40"/>
  <c r="H156"/>
  <c r="F156"/>
  <c r="D91"/>
  <c r="D90" s="1"/>
  <c r="F86"/>
  <c r="D164"/>
  <c r="D176" s="1"/>
  <c r="I21"/>
  <c r="D21"/>
  <c r="H87"/>
  <c r="G174"/>
  <c r="G175"/>
  <c r="E127" l="1"/>
  <c r="F90"/>
  <c r="E24"/>
  <c r="E41" s="1"/>
  <c r="H30"/>
  <c r="F102"/>
  <c r="E90"/>
  <c r="E102" s="1"/>
  <c r="F32"/>
  <c r="E141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24" l="1"/>
  <c r="F176"/>
  <c r="G91"/>
  <c r="G90" s="1"/>
  <c r="G87"/>
  <c r="F127"/>
  <c r="H127"/>
  <c r="H141" s="1"/>
  <c r="G164"/>
  <c r="G176" s="1"/>
  <c r="G122"/>
  <c r="F41" l="1"/>
  <c r="F141"/>
  <c r="G102"/>
  <c r="G201" l="1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25" l="1"/>
  <c r="H34"/>
  <c r="H32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24"/>
  <c r="H41" s="1"/>
  <c r="G62"/>
  <c r="I24"/>
  <c r="I41" s="1"/>
  <c r="D87"/>
  <c r="D102" s="1"/>
  <c r="H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<sst xmlns="http://schemas.openxmlformats.org/spreadsheetml/2006/main" count="214" uniqueCount="105">
  <si>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</si>
  <si>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</si>
  <si>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</si>
  <si>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</si>
  <si>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</si>
  <si>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</si>
  <si>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</si>
  <si>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</si>
  <si>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</si>
  <si>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</si>
  <si>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</si>
  <si>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</si>
  <si>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</si>
  <si>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</si>
  <si>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</si>
  <si>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</si>
  <si>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</si>
  <si>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</si>
  <si>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</si>
  <si>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</si>
  <si>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</si>
  <si>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</si>
  <si>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</si>
  <si>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</si>
  <si>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</si>
  <si>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</si>
  <si>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</si>
  <si>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</si>
  <si>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</si>
  <si>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</si>
  <si>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</si>
  <si>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</si>
  <si>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</si>
  <si>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</si>
  <si>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</si>
  <si>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</si>
  <si>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</si>
  <si>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</si>
  <si>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</si>
  <si>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</si>
  <si>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</si>
  <si>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</si>
  <si>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</si>
  <si>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</si>
  <si>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</si>
  <si>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</si>
  <si>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</si>
  <si>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</si>
  <si>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</si>
  <si>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</si>
  <si>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</si>
  <si>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</si>
  <si>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</si>
  <si>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</si>
  <si>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</si>
  <si>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</si>
  <si>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</si>
  <si>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</si>
  <si>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</si>
  <si>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</si>
  <si>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</si>
  <si>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</si>
  <si>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</si>
  <si>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</si>
  <si>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</si>
  <si>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</si>
  <si>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</si>
  <si>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</si>
  <si>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</si>
  <si>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</si>
  <si>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</si>
  <si>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</si>
  <si>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</si>
  <si>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</si>
  <si>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</si>
  <si>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</si>
  <si>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</si>
  <si>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</si>
  <si>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</si>
  <si>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</si>
  <si>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</si>
  <si>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</si>
  <si>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</si>
  <si>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</si>
  <si>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</si>
  <si>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</si>
  <si>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</si>
  <si>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</si>
  <si>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</si>
  <si>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</si>
  <si>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</si>
  <si>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</si>
  <si>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</si>
  <si>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</si>
  <si>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</si>
  <si>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</si>
  <si>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</si>
  <si>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</si>
  <si>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</si>
  <si>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</si>
  <si>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</si>
  <si>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</si>
  <si>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24</t>
  </si>
  <si>
    <t>LANDET KVANTUM T.O.M UKE 24</t>
  </si>
  <si>
    <t>LANDET KVANTUM T.O.M. UKE 24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</si>
</sst>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3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55" fillId="0" borderId="68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70" xfId="0" applyNumberFormat="1" applyFont="1" applyFill="1" applyBorder="1" applyAlignment="1">
      <alignment vertical="center"/>
    </xf>
    <xf numFmtId="3" fontId="8" fillId="4" borderId="70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0" xfId="0" applyFont="1" applyFill="1" applyBorder="1" applyAlignment="1">
      <alignment horizontal="center" vertical="center"/>
    </xf>
    <xf numFmtId="3" fontId="23" fillId="0" borderId="71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4" borderId="70" xfId="0" applyNumberFormat="1" applyFont="1" applyFill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11" fillId="0" borderId="65" xfId="0" applyNumberFormat="1" applyFont="1" applyBorder="1" applyAlignment="1">
      <alignment vertical="center" wrapText="1"/>
    </xf>
    <xf numFmtId="0" fontId="8" fillId="4" borderId="76" xfId="0" applyFont="1" applyFill="1" applyBorder="1" applyAlignment="1">
      <alignment horizontal="center" vertical="center" wrapText="1"/>
    </xf>
    <xf numFmtId="3" fontId="0" fillId="0" borderId="22" xfId="0" applyNumberFormat="1" applyFont="1" applyBorder="1" applyAlignment="1">
      <alignment vertical="center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5"/>
  <sheetViews>
    <sheetView showGridLines="0" tabSelected="1" showRuler="0" view="pageLayout" zoomScale="85" zoomScaleNormal="85" zoomScalePageLayoutView="85" workbookViewId="0">
      <selection activeCell="C4" sqref="C4"/>
    </sheetView>
  </sheetViews>
  <sheetFormatPr baseColWidth="10" defaultColWidth="0" defaultRowHeight="0" customHeight="1" zeroHeight="1"/>
  <cols>
    <col min="1" max="1" width="0.5546875" style="86" customWidth="1"/>
    <col min="2" max="2" width="0.88671875" style="5" customWidth="1"/>
    <col min="3" max="3" width="32.88671875" style="5" customWidth="1"/>
    <col min="4" max="4" width="16.6640625" style="5" customWidth="1"/>
    <col min="5" max="5" width="19" style="5" customWidth="1"/>
    <col min="6" max="6" width="19.109375" style="5" customWidth="1"/>
    <col min="7" max="7" width="20.6640625" style="5" customWidth="1"/>
    <col min="8" max="8" width="18.44140625" style="5" customWidth="1"/>
    <col min="9" max="9" width="19.109375" style="86" customWidth="1"/>
    <col min="10" max="10" width="2.109375" style="5" customWidth="1"/>
    <col min="11" max="11" width="0.88671875" customWidth="1"/>
    <col min="12" max="16384" width="29.88671875" hidden="1"/>
  </cols>
  <sheetData>
    <row r="1" spans="2:11" s="86" customFormat="1" ht="7.95" customHeight="1" thickBot="1">
      <c r="K1"/>
    </row>
    <row r="2" spans="2:11" ht="31.5" customHeight="1" thickTop="1" thickBot="1">
      <c r="B2" s="400" t="s">
        <v>93</v>
      </c>
      <c r="C2" s="401"/>
      <c r="D2" s="401"/>
      <c r="E2" s="401"/>
      <c r="F2" s="401"/>
      <c r="G2" s="401"/>
      <c r="H2" s="401"/>
      <c r="I2" s="401"/>
      <c r="J2" s="402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86" t="s">
        <v>1</v>
      </c>
      <c r="C7" s="387"/>
      <c r="D7" s="387"/>
      <c r="E7" s="387"/>
      <c r="F7" s="387"/>
      <c r="G7" s="387"/>
      <c r="H7" s="387"/>
      <c r="I7" s="387"/>
      <c r="J7" s="388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81" t="s">
        <v>2</v>
      </c>
      <c r="D9" s="382"/>
      <c r="E9" s="381" t="s">
        <v>21</v>
      </c>
      <c r="F9" s="382"/>
      <c r="G9" s="381" t="s">
        <v>22</v>
      </c>
      <c r="H9" s="382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71" t="s">
        <v>92</v>
      </c>
      <c r="D16" s="371"/>
      <c r="E16" s="371"/>
      <c r="F16" s="371"/>
      <c r="G16" s="371"/>
      <c r="H16" s="371"/>
      <c r="I16" s="371"/>
      <c r="J16" s="169"/>
      <c r="K16"/>
    </row>
    <row r="17" spans="2:11" ht="13.5" customHeight="1" thickBot="1">
      <c r="B17" s="170"/>
      <c r="C17" s="372"/>
      <c r="D17" s="372"/>
      <c r="E17" s="372"/>
      <c r="F17" s="372"/>
      <c r="G17" s="372"/>
      <c r="H17" s="372"/>
      <c r="I17" s="372"/>
      <c r="J17" s="172"/>
    </row>
    <row r="18" spans="2:11" ht="17.100000000000001" customHeight="1">
      <c r="B18" s="383" t="s">
        <v>8</v>
      </c>
      <c r="C18" s="384"/>
      <c r="D18" s="384"/>
      <c r="E18" s="384"/>
      <c r="F18" s="384"/>
      <c r="G18" s="384"/>
      <c r="H18" s="384"/>
      <c r="I18" s="384"/>
      <c r="J18" s="385"/>
    </row>
    <row r="19" spans="2:11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2:11" s="3" customFormat="1" ht="48" customHeight="1" thickBot="1">
      <c r="B20" s="160"/>
      <c r="C20" s="248" t="s">
        <v>20</v>
      </c>
      <c r="D20" s="249" t="s">
        <v>21</v>
      </c>
      <c r="E20" s="246" t="s">
        <v>102</v>
      </c>
      <c r="F20" s="246" t="s">
        <v>103</v>
      </c>
      <c r="G20" s="246" t="s">
        <v>31</v>
      </c>
      <c r="H20" s="246" t="s">
        <v>91</v>
      </c>
      <c r="I20" s="247" t="s">
        <v>104</v>
      </c>
      <c r="J20" s="159"/>
      <c r="K20"/>
    </row>
    <row r="21" spans="2:11" ht="14.1" customHeight="1">
      <c r="B21" s="162"/>
      <c r="C21" s="227" t="s">
        <v>17</v>
      </c>
      <c r="D21" s="322">
        <f>D23+D22</f>
        <v>146527</v>
      </c>
      <c r="E21" s="315">
        <f>E23+E22</f>
        <v>1266.7519000000052</v>
      </c>
      <c r="F21" s="315">
        <f>F23+F22</f>
        <v>49881.440200000005</v>
      </c>
      <c r="G21" s="315"/>
      <c r="H21" s="315">
        <f>H23+H22</f>
        <v>96645.559800000003</v>
      </c>
      <c r="I21" s="262">
        <f t="shared" ref="I21" si="0">I23+I22</f>
        <v>51563.493699999999</v>
      </c>
      <c r="J21" s="173"/>
    </row>
    <row r="22" spans="2:11" ht="14.1" customHeight="1">
      <c r="B22" s="162"/>
      <c r="C22" s="228" t="s">
        <v>12</v>
      </c>
      <c r="D22" s="323">
        <v>145777</v>
      </c>
      <c r="E22" s="257">
        <v>1261.4779000000053</v>
      </c>
      <c r="F22" s="257">
        <v>49100.160600000003</v>
      </c>
      <c r="G22" s="257"/>
      <c r="H22" s="257">
        <f>D22-F22</f>
        <v>96676.839399999997</v>
      </c>
      <c r="I22" s="363">
        <v>51216.216699999997</v>
      </c>
      <c r="J22" s="173"/>
    </row>
    <row r="23" spans="2:11" ht="14.1" customHeight="1" thickBot="1">
      <c r="B23" s="162"/>
      <c r="C23" s="229" t="s">
        <v>11</v>
      </c>
      <c r="D23" s="324">
        <v>750</v>
      </c>
      <c r="E23" s="258">
        <v>5.2740000000000009</v>
      </c>
      <c r="F23" s="258">
        <v>781.27959999999996</v>
      </c>
      <c r="G23" s="258"/>
      <c r="H23" s="258">
        <f>D23-F23</f>
        <v>-31.279599999999959</v>
      </c>
      <c r="I23" s="364">
        <v>347.27699999999999</v>
      </c>
      <c r="J23" s="173"/>
    </row>
    <row r="24" spans="2:11" ht="14.1" customHeight="1">
      <c r="B24" s="162"/>
      <c r="C24" s="227" t="s">
        <v>18</v>
      </c>
      <c r="D24" s="322">
        <f>D32+D31+D25</f>
        <v>297495</v>
      </c>
      <c r="E24" s="315">
        <f>E32+E31+E25</f>
        <v>2599.4061999999922</v>
      </c>
      <c r="F24" s="315">
        <f>F25+F31+F32</f>
        <v>268288.71785000002</v>
      </c>
      <c r="G24" s="315"/>
      <c r="H24" s="315">
        <f>H25+H31+H32</f>
        <v>29206.282150000006</v>
      </c>
      <c r="I24" s="262">
        <f>I25+I31+I32</f>
        <v>242593.16370000003</v>
      </c>
      <c r="J24" s="173"/>
    </row>
    <row r="25" spans="2:11" s="23" customFormat="1" ht="15" customHeight="1">
      <c r="B25" s="174"/>
      <c r="C25" s="230" t="s">
        <v>73</v>
      </c>
      <c r="D25" s="325">
        <f>D26+D27+D28+D29+D30</f>
        <v>231113</v>
      </c>
      <c r="E25" s="316">
        <f>E26+E27+E28+E29</f>
        <v>1584.6300999999949</v>
      </c>
      <c r="F25" s="316">
        <f>F26+F27+F28+F29</f>
        <v>221904.35255000001</v>
      </c>
      <c r="G25" s="316"/>
      <c r="H25" s="316">
        <f>H26+H27+H28+H29+H30</f>
        <v>9208.647450000004</v>
      </c>
      <c r="I25" s="263">
        <f t="shared" ref="I25" si="1">I26+I27+I28+I29+I30</f>
        <v>202134.17080000002</v>
      </c>
      <c r="J25" s="173"/>
      <c r="K25"/>
    </row>
    <row r="26" spans="2:11" s="24" customFormat="1" ht="14.1" customHeight="1">
      <c r="B26" s="175"/>
      <c r="C26" s="231" t="s">
        <v>23</v>
      </c>
      <c r="D26" s="326">
        <v>59178</v>
      </c>
      <c r="E26" s="259">
        <v>109.0570999999909</v>
      </c>
      <c r="F26" s="259">
        <v>71197.689549999996</v>
      </c>
      <c r="G26" s="259">
        <v>2638</v>
      </c>
      <c r="H26" s="259">
        <f>D26-F26+G26</f>
        <v>-9381.6895499999955</v>
      </c>
      <c r="I26" s="264">
        <v>50587.534899999999</v>
      </c>
      <c r="J26" s="173"/>
      <c r="K26"/>
    </row>
    <row r="27" spans="2:11" s="24" customFormat="1" ht="14.1" customHeight="1">
      <c r="B27" s="175"/>
      <c r="C27" s="231" t="s">
        <v>77</v>
      </c>
      <c r="D27" s="326">
        <v>56592</v>
      </c>
      <c r="E27" s="259">
        <v>422.58310000000347</v>
      </c>
      <c r="F27" s="259">
        <v>58068.3822</v>
      </c>
      <c r="G27" s="259">
        <v>2081</v>
      </c>
      <c r="H27" s="259">
        <f t="shared" ref="H27:H29" si="2">D27-F27+G27</f>
        <v>604.61779999999999</v>
      </c>
      <c r="I27" s="264">
        <v>58008.254500000003</v>
      </c>
      <c r="J27" s="173"/>
      <c r="K27"/>
    </row>
    <row r="28" spans="2:11" s="24" customFormat="1" ht="14.1" customHeight="1">
      <c r="B28" s="175"/>
      <c r="C28" s="231" t="s">
        <v>78</v>
      </c>
      <c r="D28" s="326">
        <v>57631</v>
      </c>
      <c r="E28" s="259">
        <v>587.7702000000063</v>
      </c>
      <c r="F28" s="259">
        <v>57172.294800000003</v>
      </c>
      <c r="G28" s="259">
        <v>2663</v>
      </c>
      <c r="H28" s="259">
        <f t="shared" si="2"/>
        <v>3121.7051999999967</v>
      </c>
      <c r="I28" s="264">
        <v>56089.162499999999</v>
      </c>
      <c r="J28" s="173"/>
      <c r="K28"/>
    </row>
    <row r="29" spans="2:11" s="24" customFormat="1" ht="14.1" customHeight="1">
      <c r="B29" s="175"/>
      <c r="C29" s="231" t="s">
        <v>26</v>
      </c>
      <c r="D29" s="326">
        <v>38555</v>
      </c>
      <c r="E29" s="259">
        <v>465.21969999999419</v>
      </c>
      <c r="F29" s="259">
        <v>35465.985999999997</v>
      </c>
      <c r="G29" s="259">
        <v>1470</v>
      </c>
      <c r="H29" s="259">
        <f t="shared" si="2"/>
        <v>4559.0140000000029</v>
      </c>
      <c r="I29" s="264">
        <v>37449.2189</v>
      </c>
      <c r="J29" s="173"/>
      <c r="K29"/>
    </row>
    <row r="30" spans="2:11" s="24" customFormat="1" ht="14.1" customHeight="1">
      <c r="B30" s="175"/>
      <c r="C30" s="231" t="s">
        <v>74</v>
      </c>
      <c r="D30" s="326">
        <v>19157</v>
      </c>
      <c r="E30" s="259">
        <v>338</v>
      </c>
      <c r="F30" s="259">
        <f>SUM(G26:G29)</f>
        <v>8852</v>
      </c>
      <c r="G30" s="259"/>
      <c r="H30" s="259">
        <f>D30-F30</f>
        <v>10305</v>
      </c>
      <c r="I30" s="264"/>
      <c r="J30" s="173"/>
      <c r="K30"/>
    </row>
    <row r="31" spans="2:11" s="25" customFormat="1" ht="14.1" customHeight="1">
      <c r="B31" s="174"/>
      <c r="C31" s="230" t="s">
        <v>19</v>
      </c>
      <c r="D31" s="325">
        <v>38109</v>
      </c>
      <c r="E31" s="316">
        <v>1035.1829999999991</v>
      </c>
      <c r="F31" s="316">
        <v>16277.711499999999</v>
      </c>
      <c r="G31" s="316"/>
      <c r="H31" s="316">
        <f>D31-F31</f>
        <v>21831.288500000002</v>
      </c>
      <c r="I31" s="263">
        <v>18832.563099999999</v>
      </c>
      <c r="J31" s="173"/>
      <c r="K31"/>
    </row>
    <row r="32" spans="2:11" s="25" customFormat="1" ht="14.1" customHeight="1">
      <c r="B32" s="174"/>
      <c r="C32" s="230" t="s">
        <v>75</v>
      </c>
      <c r="D32" s="325">
        <f>D33+D34</f>
        <v>28273</v>
      </c>
      <c r="E32" s="316">
        <f>E33</f>
        <v>-20.40690000000177</v>
      </c>
      <c r="F32" s="316">
        <f>F33</f>
        <v>30106.6538</v>
      </c>
      <c r="G32" s="316"/>
      <c r="H32" s="316">
        <f>H33+H34</f>
        <v>-1833.6538</v>
      </c>
      <c r="I32" s="263">
        <f>I33+I34</f>
        <v>21626.429800000002</v>
      </c>
      <c r="J32" s="173"/>
      <c r="K32"/>
    </row>
    <row r="33" spans="2:11" s="24" customFormat="1" ht="14.1" customHeight="1">
      <c r="B33" s="175"/>
      <c r="C33" s="231" t="s">
        <v>10</v>
      </c>
      <c r="D33" s="326">
        <v>25929</v>
      </c>
      <c r="E33" s="259">
        <v>-20.40690000000177</v>
      </c>
      <c r="F33" s="259">
        <f>30608.6538-F37</f>
        <v>30106.6538</v>
      </c>
      <c r="G33" s="259">
        <v>1177</v>
      </c>
      <c r="H33" s="259">
        <f>D33-F33+G33</f>
        <v>-3000.6538</v>
      </c>
      <c r="I33" s="264">
        <v>21626.429800000002</v>
      </c>
      <c r="J33" s="173"/>
      <c r="K33"/>
    </row>
    <row r="34" spans="2:11" s="24" customFormat="1" ht="14.1" customHeight="1" thickBot="1">
      <c r="B34" s="175"/>
      <c r="C34" s="232" t="s">
        <v>76</v>
      </c>
      <c r="D34" s="327">
        <v>2344</v>
      </c>
      <c r="E34" s="260">
        <v>30</v>
      </c>
      <c r="F34" s="260">
        <f>G33</f>
        <v>1177</v>
      </c>
      <c r="G34" s="260"/>
      <c r="H34" s="260">
        <f t="shared" ref="H34:H39" si="3">D34-F34</f>
        <v>1167</v>
      </c>
      <c r="I34" s="265"/>
      <c r="J34" s="173"/>
      <c r="K34"/>
    </row>
    <row r="35" spans="2:11" ht="15.75" customHeight="1" thickBot="1">
      <c r="B35" s="162"/>
      <c r="C35" s="233" t="s">
        <v>99</v>
      </c>
      <c r="D35" s="328">
        <v>4000</v>
      </c>
      <c r="E35" s="261">
        <v>95.052999999999997</v>
      </c>
      <c r="F35" s="261">
        <v>991.91575</v>
      </c>
      <c r="G35" s="261"/>
      <c r="H35" s="261">
        <f>D35-F35</f>
        <v>3008.0842499999999</v>
      </c>
      <c r="I35" s="367"/>
      <c r="J35" s="173"/>
    </row>
    <row r="36" spans="2:11" ht="14.1" customHeight="1" thickBot="1">
      <c r="B36" s="162"/>
      <c r="C36" s="233" t="s">
        <v>13</v>
      </c>
      <c r="D36" s="328">
        <v>513</v>
      </c>
      <c r="E36" s="261"/>
      <c r="F36" s="261">
        <v>178.0241</v>
      </c>
      <c r="G36" s="261"/>
      <c r="H36" s="261">
        <f t="shared" si="3"/>
        <v>334.97590000000002</v>
      </c>
      <c r="I36" s="367">
        <v>2302.7325999999998</v>
      </c>
      <c r="J36" s="173"/>
    </row>
    <row r="37" spans="2:11" ht="17.25" customHeight="1" thickBot="1">
      <c r="B37" s="162"/>
      <c r="C37" s="233" t="s">
        <v>62</v>
      </c>
      <c r="D37" s="328">
        <v>3000</v>
      </c>
      <c r="E37" s="261">
        <v>23</v>
      </c>
      <c r="F37" s="261">
        <v>502</v>
      </c>
      <c r="G37" s="261"/>
      <c r="H37" s="261">
        <f t="shared" si="3"/>
        <v>2498</v>
      </c>
      <c r="I37" s="367"/>
      <c r="J37" s="173"/>
    </row>
    <row r="38" spans="2:11" ht="17.25" customHeight="1" thickBot="1">
      <c r="B38" s="162"/>
      <c r="C38" s="233" t="s">
        <v>86</v>
      </c>
      <c r="D38" s="328">
        <v>7000</v>
      </c>
      <c r="E38" s="261">
        <v>5.7722999999999729</v>
      </c>
      <c r="F38" s="261">
        <v>852.3732</v>
      </c>
      <c r="G38" s="261"/>
      <c r="H38" s="261">
        <f t="shared" si="3"/>
        <v>6147.6268</v>
      </c>
      <c r="I38" s="367">
        <v>496.90350000000001</v>
      </c>
      <c r="J38" s="173"/>
    </row>
    <row r="39" spans="2:11" s="86" customFormat="1" ht="17.25" customHeight="1" thickBot="1">
      <c r="B39" s="162"/>
      <c r="C39" s="233" t="s">
        <v>68</v>
      </c>
      <c r="D39" s="328">
        <v>200</v>
      </c>
      <c r="E39" s="261"/>
      <c r="F39" s="261"/>
      <c r="G39" s="261"/>
      <c r="H39" s="261">
        <f t="shared" si="3"/>
        <v>200</v>
      </c>
      <c r="I39" s="367"/>
      <c r="J39" s="173"/>
      <c r="K39"/>
    </row>
    <row r="40" spans="2:11" ht="14.1" customHeight="1" thickBot="1">
      <c r="B40" s="162"/>
      <c r="C40" s="199" t="s">
        <v>14</v>
      </c>
      <c r="D40" s="328"/>
      <c r="E40" s="261">
        <v>100.85530000005383</v>
      </c>
      <c r="F40" s="261">
        <v>278.62840000004508</v>
      </c>
      <c r="G40" s="261"/>
      <c r="H40" s="261">
        <f>D40-F40</f>
        <v>-278.62840000004508</v>
      </c>
      <c r="I40" s="367">
        <v>293.60059999994701</v>
      </c>
      <c r="J40" s="173"/>
    </row>
    <row r="41" spans="2:11" ht="16.5" customHeight="1" thickBot="1">
      <c r="B41" s="162"/>
      <c r="C41" s="250" t="s">
        <v>9</v>
      </c>
      <c r="D41" s="314">
        <f>D21+D24+D35+D36+D37+D38+D39+D40</f>
        <v>458735</v>
      </c>
      <c r="E41" s="370">
        <f>E21+E24+E35+E36+E37+E38+E39+E40</f>
        <v>4090.8387000000512</v>
      </c>
      <c r="F41" s="370">
        <f>F21+F24+F35+F36+F37+F38+F39+F40</f>
        <v>320973.09950000001</v>
      </c>
      <c r="G41" s="370"/>
      <c r="H41" s="370">
        <f>H21+H24+H35+H36+H37+H38+H39+H40</f>
        <v>137761.90049999996</v>
      </c>
      <c r="I41" s="369">
        <f>I21+I24+I35+I36+I37+I38+I39+I40</f>
        <v>297249.89409999998</v>
      </c>
      <c r="J41" s="173"/>
    </row>
    <row r="42" spans="2:11" s="18" customFormat="1" ht="12.9" customHeight="1"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  <c r="K42"/>
    </row>
    <row r="43" spans="2:11" s="18" customFormat="1" ht="12.9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</row>
    <row r="44" spans="2:11" s="18" customFormat="1" ht="12.9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</row>
    <row r="45" spans="2:11" s="18" customFormat="1" ht="14.4">
      <c r="B45" s="167"/>
      <c r="C45" s="281" t="s">
        <v>85</v>
      </c>
      <c r="D45" s="176"/>
      <c r="E45" s="176"/>
      <c r="F45" s="176"/>
      <c r="G45" s="176"/>
      <c r="H45" s="204"/>
      <c r="I45" s="161"/>
      <c r="J45" s="169"/>
      <c r="K45"/>
    </row>
    <row r="46" spans="2:11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</row>
    <row r="47" spans="2:11" ht="12" customHeight="1" thickTop="1">
      <c r="B47" s="6"/>
      <c r="C47" s="16"/>
      <c r="D47" s="6"/>
      <c r="E47" s="6"/>
      <c r="F47" s="43"/>
      <c r="G47" s="6"/>
      <c r="H47" s="6"/>
      <c r="I47" s="6"/>
      <c r="J47" s="6"/>
    </row>
    <row r="48" spans="2:11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</row>
    <row r="49" spans="2:10" ht="17.100000000000001" customHeight="1" thickTop="1">
      <c r="B49" s="386" t="s">
        <v>1</v>
      </c>
      <c r="C49" s="387"/>
      <c r="D49" s="387"/>
      <c r="E49" s="387"/>
      <c r="F49" s="387"/>
      <c r="G49" s="387"/>
      <c r="H49" s="387"/>
      <c r="I49" s="387"/>
      <c r="J49" s="388"/>
    </row>
    <row r="50" spans="2:10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</row>
    <row r="51" spans="2:10" ht="14.1" customHeight="1" thickBot="1">
      <c r="B51" s="162"/>
      <c r="C51" s="376" t="s">
        <v>2</v>
      </c>
      <c r="D51" s="377"/>
      <c r="E51" s="183"/>
      <c r="F51" s="183"/>
      <c r="G51" s="183"/>
      <c r="H51" s="161"/>
      <c r="I51" s="161"/>
      <c r="J51" s="163"/>
    </row>
    <row r="52" spans="2:10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</row>
    <row r="53" spans="2:10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</row>
    <row r="54" spans="2:10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</row>
    <row r="55" spans="2:10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</row>
    <row r="56" spans="2:10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</row>
    <row r="57" spans="2:10" ht="17.100000000000001" customHeight="1" thickBot="1">
      <c r="B57" s="383" t="s">
        <v>8</v>
      </c>
      <c r="C57" s="384"/>
      <c r="D57" s="384"/>
      <c r="E57" s="384"/>
      <c r="F57" s="384"/>
      <c r="G57" s="384"/>
      <c r="H57" s="384"/>
      <c r="I57" s="384"/>
      <c r="J57" s="385"/>
    </row>
    <row r="58" spans="2:10" s="3" customFormat="1" ht="48" customHeight="1" thickBot="1">
      <c r="B58" s="188"/>
      <c r="C58" s="248" t="s">
        <v>20</v>
      </c>
      <c r="D58" s="319" t="s">
        <v>21</v>
      </c>
      <c r="E58" s="246" t="str">
        <f>E20</f>
        <v>LANDET KVANTUM UKE 24</v>
      </c>
      <c r="F58" s="246" t="str">
        <f>F20</f>
        <v>LANDET KVANTUM T.O.M UKE 24</v>
      </c>
      <c r="G58" s="246" t="str">
        <f>H20</f>
        <v>RESTKVOTER</v>
      </c>
      <c r="H58" s="247" t="str">
        <f>I20</f>
        <v>LANDET KVANTUM T.O.M. UKE 24 2013</v>
      </c>
      <c r="I58" s="189"/>
      <c r="J58" s="190"/>
    </row>
    <row r="59" spans="2:10" ht="14.1" customHeight="1">
      <c r="B59" s="191"/>
      <c r="C59" s="192" t="s">
        <v>38</v>
      </c>
      <c r="D59" s="393"/>
      <c r="E59" s="317">
        <v>33.361400000000003</v>
      </c>
      <c r="F59" s="317">
        <v>283.1277</v>
      </c>
      <c r="G59" s="396"/>
      <c r="H59" s="282">
        <v>455.08120000000002</v>
      </c>
      <c r="I59" s="208"/>
      <c r="J59" s="354"/>
    </row>
    <row r="60" spans="2:10" ht="14.1" customHeight="1">
      <c r="B60" s="191"/>
      <c r="C60" s="193" t="s">
        <v>35</v>
      </c>
      <c r="D60" s="394"/>
      <c r="E60" s="294">
        <v>54.134099999999989</v>
      </c>
      <c r="F60" s="294">
        <v>731.91650000000004</v>
      </c>
      <c r="G60" s="397"/>
      <c r="H60" s="344">
        <v>875.49689999999998</v>
      </c>
      <c r="I60" s="208"/>
      <c r="J60" s="354"/>
    </row>
    <row r="61" spans="2:10" ht="14.1" customHeight="1" thickBot="1">
      <c r="B61" s="191"/>
      <c r="C61" s="194" t="s">
        <v>39</v>
      </c>
      <c r="D61" s="395"/>
      <c r="E61" s="292">
        <v>8.7944999999999993</v>
      </c>
      <c r="F61" s="292">
        <v>75.935699999999997</v>
      </c>
      <c r="G61" s="398"/>
      <c r="H61" s="293">
        <v>31.354199999999999</v>
      </c>
      <c r="I61" s="208"/>
      <c r="J61" s="354"/>
    </row>
    <row r="62" spans="2:10" s="122" customFormat="1" ht="15.6" customHeight="1">
      <c r="B62" s="209"/>
      <c r="C62" s="195" t="s">
        <v>69</v>
      </c>
      <c r="D62" s="320">
        <v>5500</v>
      </c>
      <c r="E62" s="294">
        <f>E63+E64+E65</f>
        <v>441.28719999999998</v>
      </c>
      <c r="F62" s="294">
        <f>F63+F64+F65</f>
        <v>2721.7536</v>
      </c>
      <c r="G62" s="295">
        <f>D62-F62</f>
        <v>2778.2464</v>
      </c>
      <c r="H62" s="344">
        <f>H63+H64+H65</f>
        <v>3101.7271000000001</v>
      </c>
      <c r="I62" s="210"/>
      <c r="J62" s="354"/>
    </row>
    <row r="63" spans="2:10" s="24" customFormat="1" ht="14.1" customHeight="1">
      <c r="B63" s="196"/>
      <c r="C63" s="197" t="s">
        <v>40</v>
      </c>
      <c r="D63" s="321"/>
      <c r="E63" s="259">
        <v>266.62170000000015</v>
      </c>
      <c r="F63" s="259">
        <v>1310.2634</v>
      </c>
      <c r="G63" s="296"/>
      <c r="H63" s="264">
        <v>1252.8711000000001</v>
      </c>
      <c r="I63" s="198"/>
      <c r="J63" s="354"/>
    </row>
    <row r="64" spans="2:10" s="24" customFormat="1" ht="14.1" customHeight="1">
      <c r="B64" s="196"/>
      <c r="C64" s="197" t="s">
        <v>41</v>
      </c>
      <c r="D64" s="321"/>
      <c r="E64" s="259">
        <v>152.88629999999989</v>
      </c>
      <c r="F64" s="259">
        <v>1211.2131999999999</v>
      </c>
      <c r="G64" s="296"/>
      <c r="H64" s="264">
        <v>1404.3945000000001</v>
      </c>
      <c r="I64" s="235"/>
      <c r="J64" s="354"/>
    </row>
    <row r="65" spans="2:10" s="24" customFormat="1" ht="14.1" customHeight="1" thickBot="1">
      <c r="B65" s="196"/>
      <c r="C65" s="197" t="s">
        <v>42</v>
      </c>
      <c r="D65" s="321"/>
      <c r="E65" s="259">
        <v>21.779199999999975</v>
      </c>
      <c r="F65" s="259">
        <v>200.27699999999999</v>
      </c>
      <c r="G65" s="297"/>
      <c r="H65" s="264">
        <v>444.4615</v>
      </c>
      <c r="I65" s="235"/>
      <c r="J65" s="354"/>
    </row>
    <row r="66" spans="2:10" ht="14.1" customHeight="1" thickBot="1">
      <c r="B66" s="162"/>
      <c r="C66" s="199" t="s">
        <v>43</v>
      </c>
      <c r="D66" s="303">
        <v>200</v>
      </c>
      <c r="E66" s="287"/>
      <c r="F66" s="287">
        <v>0.84719999999999995</v>
      </c>
      <c r="G66" s="298">
        <f>D66-F66</f>
        <v>199.15280000000001</v>
      </c>
      <c r="H66" s="368">
        <v>114.54430000000001</v>
      </c>
      <c r="I66" s="204"/>
      <c r="J66" s="354"/>
    </row>
    <row r="67" spans="2:10" ht="14.1" customHeight="1" thickBot="1">
      <c r="B67" s="162"/>
      <c r="C67" s="199" t="s">
        <v>14</v>
      </c>
      <c r="D67" s="303"/>
      <c r="E67" s="287">
        <v>29.726000000000113</v>
      </c>
      <c r="F67" s="287">
        <v>86.826899999999569</v>
      </c>
      <c r="G67" s="298"/>
      <c r="H67" s="368">
        <v>110.1283999999996</v>
      </c>
      <c r="I67" s="204"/>
      <c r="J67" s="354"/>
    </row>
    <row r="68" spans="2:10" s="3" customFormat="1" ht="14.1" customHeight="1" thickBot="1">
      <c r="B68" s="160"/>
      <c r="C68" s="250" t="s">
        <v>9</v>
      </c>
      <c r="D68" s="314">
        <v>9675</v>
      </c>
      <c r="E68" s="370">
        <f>E59+E60+E61+E62+E66+E67</f>
        <v>567.30320000000006</v>
      </c>
      <c r="F68" s="370">
        <f>F59+F60+F61+F62+F66+F67</f>
        <v>3900.4076</v>
      </c>
      <c r="G68" s="299">
        <f>D68-F68</f>
        <v>5774.5923999999995</v>
      </c>
      <c r="H68" s="369">
        <f>H59+H60+H61+H62+H66+H67</f>
        <v>4688.3320999999996</v>
      </c>
      <c r="I68" s="225"/>
      <c r="J68" s="354"/>
    </row>
    <row r="69" spans="2:10" s="3" customFormat="1" ht="19.2" customHeight="1" thickBot="1">
      <c r="B69" s="205"/>
      <c r="C69" s="399"/>
      <c r="D69" s="399"/>
      <c r="E69" s="399"/>
      <c r="F69" s="201"/>
      <c r="G69" s="201"/>
      <c r="H69" s="234"/>
      <c r="I69" s="206"/>
      <c r="J69" s="207"/>
    </row>
    <row r="70" spans="2:10" ht="12" customHeight="1" thickTop="1">
      <c r="B70" s="6"/>
      <c r="C70" s="38"/>
      <c r="D70" s="39"/>
      <c r="E70" s="39"/>
      <c r="F70" s="39"/>
      <c r="G70" s="39"/>
      <c r="H70" s="43"/>
      <c r="I70" s="6"/>
      <c r="J70" s="6"/>
    </row>
    <row r="71" spans="2:10" ht="12" customHeight="1">
      <c r="B71" s="6"/>
      <c r="C71" s="38"/>
      <c r="D71" s="39"/>
      <c r="E71" s="39"/>
      <c r="F71" s="39"/>
      <c r="G71" s="39"/>
      <c r="H71" s="6"/>
      <c r="I71" s="6"/>
      <c r="J71" s="6"/>
    </row>
    <row r="72" spans="2:10" ht="12" customHeight="1">
      <c r="B72" s="6"/>
      <c r="C72" s="38"/>
      <c r="D72" s="39"/>
      <c r="E72" s="39"/>
      <c r="F72" s="39"/>
      <c r="G72" s="39"/>
      <c r="H72" s="6"/>
      <c r="I72" s="6"/>
      <c r="J72" s="6"/>
    </row>
    <row r="73" spans="2:10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</row>
    <row r="74" spans="2:10" ht="17.100000000000001" customHeight="1" thickTop="1">
      <c r="B74" s="386" t="s">
        <v>1</v>
      </c>
      <c r="C74" s="387"/>
      <c r="D74" s="387"/>
      <c r="E74" s="387"/>
      <c r="F74" s="387"/>
      <c r="G74" s="387"/>
      <c r="H74" s="387"/>
      <c r="I74" s="387"/>
      <c r="J74" s="388"/>
    </row>
    <row r="75" spans="2:10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</row>
    <row r="76" spans="2:10" ht="14.1" customHeight="1" thickBot="1">
      <c r="B76" s="160"/>
      <c r="C76" s="381" t="s">
        <v>2</v>
      </c>
      <c r="D76" s="382"/>
      <c r="E76" s="381" t="s">
        <v>21</v>
      </c>
      <c r="F76" s="389"/>
      <c r="G76" s="381" t="s">
        <v>22</v>
      </c>
      <c r="H76" s="382"/>
      <c r="I76" s="204"/>
      <c r="J76" s="158"/>
    </row>
    <row r="77" spans="2:10" ht="14.4">
      <c r="B77" s="162"/>
      <c r="C77" s="213" t="s">
        <v>33</v>
      </c>
      <c r="D77" s="221">
        <v>88115</v>
      </c>
      <c r="E77" s="350" t="s">
        <v>5</v>
      </c>
      <c r="F77" s="223">
        <v>33148</v>
      </c>
      <c r="G77" s="349" t="s">
        <v>27</v>
      </c>
      <c r="H77" s="223">
        <v>9735</v>
      </c>
      <c r="I77" s="204"/>
      <c r="J77" s="158"/>
    </row>
    <row r="78" spans="2:10" ht="14.4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49" t="s">
        <v>70</v>
      </c>
      <c r="H78" s="221">
        <v>40021</v>
      </c>
      <c r="I78" s="204"/>
      <c r="J78" s="158"/>
    </row>
    <row r="79" spans="2:10" ht="15" thickBot="1">
      <c r="B79" s="162"/>
      <c r="C79" s="213" t="s">
        <v>34</v>
      </c>
      <c r="D79" s="221">
        <v>11270</v>
      </c>
      <c r="E79" s="50"/>
      <c r="F79" s="351"/>
      <c r="G79" s="349" t="s">
        <v>71</v>
      </c>
      <c r="H79" s="221">
        <v>4327</v>
      </c>
      <c r="I79" s="204"/>
      <c r="J79" s="158"/>
    </row>
    <row r="80" spans="2:10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SUM(F78:F79)</f>
        <v>54083</v>
      </c>
      <c r="G80" s="165" t="s">
        <v>6</v>
      </c>
      <c r="H80" s="222">
        <f>SUM(H77:H79)</f>
        <v>54083</v>
      </c>
      <c r="I80" s="204"/>
      <c r="J80" s="163"/>
    </row>
    <row r="81" spans="2:11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</row>
    <row r="82" spans="2:11" ht="14.4">
      <c r="B82" s="162"/>
      <c r="C82" s="45"/>
      <c r="D82" s="161"/>
      <c r="E82" s="161"/>
      <c r="F82" s="161"/>
      <c r="G82" s="161"/>
      <c r="H82" s="161"/>
      <c r="I82" s="161"/>
      <c r="J82" s="163"/>
    </row>
    <row r="83" spans="2:11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</row>
    <row r="84" spans="2:11" ht="14.1" customHeight="1" thickTop="1">
      <c r="B84" s="390" t="s">
        <v>8</v>
      </c>
      <c r="C84" s="391"/>
      <c r="D84" s="391"/>
      <c r="E84" s="391"/>
      <c r="F84" s="391"/>
      <c r="G84" s="391"/>
      <c r="H84" s="391"/>
      <c r="I84" s="391"/>
      <c r="J84" s="392"/>
    </row>
    <row r="85" spans="2:11" ht="12" customHeight="1" thickBot="1">
      <c r="B85" s="9"/>
      <c r="C85" s="16"/>
      <c r="D85" s="6"/>
      <c r="E85" s="6"/>
      <c r="F85" s="76"/>
      <c r="G85" s="6"/>
      <c r="H85" s="6"/>
      <c r="I85" s="6"/>
      <c r="J85" s="10"/>
    </row>
    <row r="86" spans="2:11" ht="48.75" customHeight="1" thickBot="1">
      <c r="B86" s="9"/>
      <c r="C86" s="248" t="s">
        <v>20</v>
      </c>
      <c r="D86" s="249" t="s">
        <v>21</v>
      </c>
      <c r="E86" s="246" t="str">
        <f>E20</f>
        <v>LANDET KVANTUM UKE 24</v>
      </c>
      <c r="F86" s="246" t="str">
        <f>F20</f>
        <v>LANDET KVANTUM T.O.M UKE 24</v>
      </c>
      <c r="G86" s="246" t="str">
        <f>H20</f>
        <v>RESTKVOTER</v>
      </c>
      <c r="H86" s="247" t="str">
        <f>I20</f>
        <v>LANDET KVANTUM T.O.M. UKE 24 2013</v>
      </c>
      <c r="I86" s="6"/>
      <c r="J86" s="10"/>
    </row>
    <row r="87" spans="2:11" ht="14.1" customHeight="1">
      <c r="B87" s="9"/>
      <c r="C87" s="244" t="s">
        <v>17</v>
      </c>
      <c r="D87" s="317">
        <f>D89+D88</f>
        <v>33148</v>
      </c>
      <c r="E87" s="317">
        <f>E89+E88</f>
        <v>354.67840000000092</v>
      </c>
      <c r="F87" s="317">
        <f>F88+F89</f>
        <v>12171.025900000001</v>
      </c>
      <c r="G87" s="317">
        <f>G88+G89</f>
        <v>20976.974099999996</v>
      </c>
      <c r="H87" s="282">
        <f>H88+H89</f>
        <v>15940.580900000001</v>
      </c>
      <c r="I87" s="43"/>
      <c r="J87" s="173"/>
    </row>
    <row r="88" spans="2:11" ht="14.1" customHeight="1">
      <c r="B88" s="9"/>
      <c r="C88" s="239" t="s">
        <v>12</v>
      </c>
      <c r="D88" s="283">
        <v>32398</v>
      </c>
      <c r="E88" s="283">
        <v>352.35300000000097</v>
      </c>
      <c r="F88" s="283">
        <v>11618.571900000001</v>
      </c>
      <c r="G88" s="283">
        <f>D88-F88</f>
        <v>20779.428099999997</v>
      </c>
      <c r="H88" s="284">
        <v>15754.5671</v>
      </c>
      <c r="I88" s="43"/>
      <c r="J88" s="173"/>
    </row>
    <row r="89" spans="2:11" ht="14.1" customHeight="1" thickBot="1">
      <c r="B89" s="9"/>
      <c r="C89" s="240" t="s">
        <v>11</v>
      </c>
      <c r="D89" s="285">
        <v>750</v>
      </c>
      <c r="E89" s="285">
        <v>2.3253999999999451</v>
      </c>
      <c r="F89" s="285">
        <v>552.45399999999995</v>
      </c>
      <c r="G89" s="285">
        <f>D89-F89</f>
        <v>197.54600000000005</v>
      </c>
      <c r="H89" s="286">
        <v>186.0138</v>
      </c>
      <c r="I89" s="6"/>
      <c r="J89" s="173"/>
    </row>
    <row r="90" spans="2:11" ht="14.1" customHeight="1">
      <c r="B90" s="2"/>
      <c r="C90" s="244" t="s">
        <v>18</v>
      </c>
      <c r="D90" s="302">
        <f>D91+D97+D98</f>
        <v>54083</v>
      </c>
      <c r="E90" s="317">
        <f>E91+E97+E98</f>
        <v>1378.1126000000004</v>
      </c>
      <c r="F90" s="317">
        <f>F91+F97+F98</f>
        <v>25954.643399999997</v>
      </c>
      <c r="G90" s="317">
        <f t="shared" ref="G90" si="4">G91+G97+G98</f>
        <v>28128.356600000003</v>
      </c>
      <c r="H90" s="282">
        <f>H91+H97+H98</f>
        <v>31688.117599999998</v>
      </c>
      <c r="I90" s="4"/>
      <c r="J90" s="173"/>
    </row>
    <row r="91" spans="2:11" ht="15.75" customHeight="1">
      <c r="B91" s="22"/>
      <c r="C91" s="242" t="s">
        <v>73</v>
      </c>
      <c r="D91" s="305">
        <f>D92+D93+D94+D95+D96</f>
        <v>40021</v>
      </c>
      <c r="E91" s="318">
        <f>E92+E93+E94+E95+E96</f>
        <v>1143.1599000000006</v>
      </c>
      <c r="F91" s="318">
        <f>F92+F93+F94+F95+F96</f>
        <v>20110.981</v>
      </c>
      <c r="G91" s="318">
        <f>G92+G93+G94+G95+G96</f>
        <v>19910.019</v>
      </c>
      <c r="H91" s="289">
        <f t="shared" ref="H91" si="5">H92+H93+H95+H96</f>
        <v>24615.739699999998</v>
      </c>
      <c r="I91" s="44"/>
      <c r="J91" s="173"/>
    </row>
    <row r="92" spans="2:11" s="24" customFormat="1" ht="14.1" customHeight="1">
      <c r="B92" s="175"/>
      <c r="C92" s="241" t="s">
        <v>23</v>
      </c>
      <c r="D92" s="321">
        <v>9029</v>
      </c>
      <c r="E92" s="346">
        <v>174.77800000000025</v>
      </c>
      <c r="F92" s="346">
        <v>2750.3027000000002</v>
      </c>
      <c r="G92" s="346">
        <f>D92-F92</f>
        <v>6278.6972999999998</v>
      </c>
      <c r="H92" s="352">
        <v>3151.6675</v>
      </c>
      <c r="I92" s="181"/>
      <c r="J92" s="173"/>
      <c r="K92"/>
    </row>
    <row r="93" spans="2:11" s="24" customFormat="1" ht="14.1" customHeight="1">
      <c r="B93" s="175"/>
      <c r="C93" s="241" t="s">
        <v>24</v>
      </c>
      <c r="D93" s="321">
        <v>8324</v>
      </c>
      <c r="E93" s="346">
        <v>288.20809999999983</v>
      </c>
      <c r="F93" s="346">
        <v>5419.9265999999998</v>
      </c>
      <c r="G93" s="346">
        <f t="shared" ref="G93:G99" si="6">D93-F93</f>
        <v>2904.0734000000002</v>
      </c>
      <c r="H93" s="352">
        <v>5075.4066000000003</v>
      </c>
      <c r="I93" s="181"/>
      <c r="J93" s="173"/>
      <c r="K93"/>
    </row>
    <row r="94" spans="2:11" s="24" customFormat="1" ht="14.1" customHeight="1">
      <c r="B94" s="175"/>
      <c r="C94" s="241" t="s">
        <v>81</v>
      </c>
      <c r="D94" s="321">
        <v>4338</v>
      </c>
      <c r="E94" s="346"/>
      <c r="F94" s="346"/>
      <c r="G94" s="346">
        <f>D94-F94</f>
        <v>4338</v>
      </c>
      <c r="H94" s="352"/>
      <c r="I94" s="181"/>
      <c r="J94" s="173"/>
      <c r="K94"/>
    </row>
    <row r="95" spans="2:11" s="24" customFormat="1" ht="14.1" customHeight="1">
      <c r="B95" s="175"/>
      <c r="C95" s="241" t="s">
        <v>25</v>
      </c>
      <c r="D95" s="321">
        <v>11806</v>
      </c>
      <c r="E95" s="346">
        <v>360.86040000000048</v>
      </c>
      <c r="F95" s="346">
        <v>6990.5342000000001</v>
      </c>
      <c r="G95" s="346">
        <f t="shared" si="6"/>
        <v>4815.4657999999999</v>
      </c>
      <c r="H95" s="352">
        <v>9266.1062000000002</v>
      </c>
      <c r="I95" s="181"/>
      <c r="J95" s="173"/>
      <c r="K95"/>
    </row>
    <row r="96" spans="2:11" s="24" customFormat="1" ht="14.1" customHeight="1">
      <c r="B96" s="175"/>
      <c r="C96" s="241" t="s">
        <v>26</v>
      </c>
      <c r="D96" s="321">
        <v>6524</v>
      </c>
      <c r="E96" s="346">
        <v>319.3134</v>
      </c>
      <c r="F96" s="346">
        <v>4950.2174999999997</v>
      </c>
      <c r="G96" s="346">
        <f t="shared" si="6"/>
        <v>1573.7825000000003</v>
      </c>
      <c r="H96" s="352">
        <v>7122.5594000000001</v>
      </c>
      <c r="I96" s="181"/>
      <c r="J96" s="173"/>
      <c r="K96"/>
    </row>
    <row r="97" spans="1:11" ht="14.1" customHeight="1">
      <c r="B97" s="22"/>
      <c r="C97" s="242" t="s">
        <v>35</v>
      </c>
      <c r="D97" s="305">
        <v>9735</v>
      </c>
      <c r="E97" s="318">
        <v>222.55799999999999</v>
      </c>
      <c r="F97" s="318">
        <v>4894.098</v>
      </c>
      <c r="G97" s="318">
        <f t="shared" si="6"/>
        <v>4840.902</v>
      </c>
      <c r="H97" s="289">
        <v>6006.8908000000001</v>
      </c>
      <c r="I97" s="44"/>
      <c r="J97" s="173"/>
    </row>
    <row r="98" spans="1:11" ht="14.1" customHeight="1" thickBot="1">
      <c r="B98" s="22"/>
      <c r="C98" s="243" t="s">
        <v>71</v>
      </c>
      <c r="D98" s="306">
        <v>4327</v>
      </c>
      <c r="E98" s="290">
        <v>12.394699999999943</v>
      </c>
      <c r="F98" s="290">
        <v>949.56439999999998</v>
      </c>
      <c r="G98" s="290">
        <f t="shared" si="6"/>
        <v>3377.4355999999998</v>
      </c>
      <c r="H98" s="291">
        <v>1065.4871000000001</v>
      </c>
      <c r="I98" s="44"/>
      <c r="J98" s="173"/>
    </row>
    <row r="99" spans="1:11" ht="14.1" customHeight="1" thickBot="1">
      <c r="B99" s="9"/>
      <c r="C99" s="245" t="s">
        <v>13</v>
      </c>
      <c r="D99" s="303">
        <v>584</v>
      </c>
      <c r="E99" s="287"/>
      <c r="F99" s="287">
        <v>46.792400000000001</v>
      </c>
      <c r="G99" s="287">
        <f t="shared" si="6"/>
        <v>537.20759999999996</v>
      </c>
      <c r="H99" s="368">
        <v>540.09690000000001</v>
      </c>
      <c r="I99" s="6"/>
      <c r="J99" s="173"/>
    </row>
    <row r="100" spans="1:11" ht="18" customHeight="1" thickBot="1">
      <c r="B100" s="9"/>
      <c r="C100" s="245" t="s">
        <v>87</v>
      </c>
      <c r="D100" s="303">
        <v>300</v>
      </c>
      <c r="E100" s="287"/>
      <c r="F100" s="287">
        <v>24.607099999999999</v>
      </c>
      <c r="G100" s="287">
        <f>D100-F100</f>
        <v>275.3929</v>
      </c>
      <c r="H100" s="368">
        <v>26.942799999999998</v>
      </c>
      <c r="I100" s="6"/>
      <c r="J100" s="173"/>
    </row>
    <row r="101" spans="1:11" ht="14.1" customHeight="1" thickBot="1">
      <c r="B101" s="9"/>
      <c r="C101" s="245" t="s">
        <v>14</v>
      </c>
      <c r="D101" s="303"/>
      <c r="E101" s="287">
        <v>1.7070000000021537</v>
      </c>
      <c r="F101" s="287">
        <v>14.839400000004389</v>
      </c>
      <c r="G101" s="287">
        <f>D101-F101</f>
        <v>-14.839400000004389</v>
      </c>
      <c r="H101" s="368">
        <v>105.05490000001009</v>
      </c>
      <c r="I101" s="6"/>
      <c r="J101" s="173"/>
    </row>
    <row r="102" spans="1:11" ht="14.1" customHeight="1" thickBot="1">
      <c r="B102" s="9"/>
      <c r="C102" s="250" t="s">
        <v>9</v>
      </c>
      <c r="D102" s="329">
        <f>D87+D90+D99+D100+D101</f>
        <v>88115</v>
      </c>
      <c r="E102" s="300">
        <f>E87+E90+E99+E100+E101</f>
        <v>1734.4980000000035</v>
      </c>
      <c r="F102" s="300">
        <f>F87+F90+F99+F100+F101</f>
        <v>38211.908199999998</v>
      </c>
      <c r="G102" s="300">
        <f>G87+G90+G99+G100+G101</f>
        <v>49903.091799999995</v>
      </c>
      <c r="H102" s="301">
        <f t="shared" ref="H102" si="7">H87+H90+H99+H100+H101</f>
        <v>48300.793100000003</v>
      </c>
      <c r="I102" s="43"/>
      <c r="J102" s="173"/>
    </row>
    <row r="103" spans="1:11" ht="13.5" customHeight="1">
      <c r="B103" s="15"/>
      <c r="C103" s="16" t="s">
        <v>28</v>
      </c>
      <c r="D103" s="266"/>
      <c r="E103" s="266"/>
      <c r="F103" s="267"/>
      <c r="G103" s="267"/>
      <c r="H103" s="268"/>
      <c r="I103" s="126"/>
      <c r="J103" s="17"/>
    </row>
    <row r="104" spans="1:11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</row>
    <row r="105" spans="1:11" s="86" customFormat="1" ht="13.5" customHeight="1">
      <c r="B105" s="167"/>
      <c r="C105" s="281" t="s">
        <v>101</v>
      </c>
      <c r="D105" s="176"/>
      <c r="E105" s="176"/>
      <c r="F105" s="224"/>
      <c r="G105" s="224"/>
      <c r="H105" s="211"/>
      <c r="I105" s="211"/>
      <c r="J105" s="169"/>
      <c r="K105"/>
    </row>
    <row r="106" spans="1:11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6" customFormat="1" ht="17.100000000000001" customHeight="1" thickBot="1">
      <c r="A109" s="95"/>
      <c r="C109" s="78" t="s">
        <v>44</v>
      </c>
      <c r="I109" s="95"/>
      <c r="K109"/>
    </row>
    <row r="110" spans="1:11" ht="17.100000000000001" customHeight="1" thickTop="1">
      <c r="B110" s="386" t="s">
        <v>1</v>
      </c>
      <c r="C110" s="387"/>
      <c r="D110" s="387"/>
      <c r="E110" s="387"/>
      <c r="F110" s="387"/>
      <c r="G110" s="387"/>
      <c r="H110" s="387"/>
      <c r="I110" s="387"/>
      <c r="J110" s="388"/>
    </row>
    <row r="111" spans="1:11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</row>
    <row r="112" spans="1:11" ht="14.1" customHeight="1" thickBot="1">
      <c r="B112" s="2"/>
      <c r="C112" s="381" t="s">
        <v>2</v>
      </c>
      <c r="D112" s="382"/>
      <c r="E112" s="381" t="s">
        <v>21</v>
      </c>
      <c r="F112" s="382"/>
      <c r="G112" s="381" t="s">
        <v>22</v>
      </c>
      <c r="H112" s="382"/>
      <c r="I112" s="43"/>
      <c r="J112" s="1"/>
    </row>
    <row r="113" spans="2:11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</row>
    <row r="114" spans="2:11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</row>
    <row r="115" spans="2:11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</row>
    <row r="116" spans="2:11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</row>
    <row r="117" spans="2:11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83" t="s">
        <v>8</v>
      </c>
      <c r="C119" s="384"/>
      <c r="D119" s="384"/>
      <c r="E119" s="384"/>
      <c r="F119" s="384"/>
      <c r="G119" s="384"/>
      <c r="H119" s="384"/>
      <c r="I119" s="384"/>
      <c r="J119" s="385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48" t="s">
        <v>20</v>
      </c>
      <c r="D121" s="319" t="s">
        <v>21</v>
      </c>
      <c r="E121" s="353" t="str">
        <f>E20</f>
        <v>LANDET KVANTUM UKE 24</v>
      </c>
      <c r="F121" s="246" t="str">
        <f>F20</f>
        <v>LANDET KVANTUM T.O.M UKE 24</v>
      </c>
      <c r="G121" s="246" t="str">
        <f>H20</f>
        <v>RESTKVOTER</v>
      </c>
      <c r="H121" s="247" t="str">
        <f>I20</f>
        <v>LANDET KVANTUM T.O.M. UKE 24 2013</v>
      </c>
      <c r="I121" s="4"/>
      <c r="J121" s="1"/>
      <c r="K121"/>
    </row>
    <row r="122" spans="2:11" s="86" customFormat="1" ht="14.1" customHeight="1">
      <c r="B122" s="9"/>
      <c r="C122" s="192" t="s">
        <v>17</v>
      </c>
      <c r="D122" s="330">
        <f>D123+D124+D125</f>
        <v>37000</v>
      </c>
      <c r="E122" s="339">
        <f>E123+E124+E125</f>
        <v>855.91090000000077</v>
      </c>
      <c r="F122" s="339">
        <f>F123+F124+F125</f>
        <v>26723.0229</v>
      </c>
      <c r="G122" s="339">
        <f t="shared" ref="G122" si="8">G123+G124+G125</f>
        <v>10276.9771</v>
      </c>
      <c r="H122" s="366">
        <f>H123+H124+H125</f>
        <v>21721.652099999999</v>
      </c>
      <c r="I122" s="204"/>
      <c r="J122" s="173"/>
      <c r="K122"/>
    </row>
    <row r="123" spans="2:11" ht="14.1" customHeight="1">
      <c r="B123" s="9"/>
      <c r="C123" s="239" t="s">
        <v>12</v>
      </c>
      <c r="D123" s="331">
        <v>29600</v>
      </c>
      <c r="E123" s="337">
        <v>835.21800000000076</v>
      </c>
      <c r="F123" s="337">
        <v>21714.557499999999</v>
      </c>
      <c r="G123" s="337">
        <f t="shared" ref="G123:G127" si="9">D123-F123</f>
        <v>7885.442500000001</v>
      </c>
      <c r="H123" s="355">
        <v>18798.2291</v>
      </c>
      <c r="I123" s="43"/>
      <c r="J123" s="173"/>
    </row>
    <row r="124" spans="2:11" ht="14.1" customHeight="1">
      <c r="B124" s="9"/>
      <c r="C124" s="239" t="s">
        <v>11</v>
      </c>
      <c r="D124" s="331">
        <v>6900</v>
      </c>
      <c r="E124" s="337">
        <v>20.692900000000009</v>
      </c>
      <c r="F124" s="337">
        <v>5008.4654</v>
      </c>
      <c r="G124" s="337">
        <f t="shared" si="9"/>
        <v>1891.5346</v>
      </c>
      <c r="H124" s="355">
        <v>2923.4229999999998</v>
      </c>
      <c r="I124" s="43"/>
      <c r="J124" s="173"/>
    </row>
    <row r="125" spans="2:11" ht="14.1" customHeight="1" thickBot="1">
      <c r="B125" s="9"/>
      <c r="C125" s="240" t="s">
        <v>46</v>
      </c>
      <c r="D125" s="332">
        <v>500</v>
      </c>
      <c r="E125" s="341"/>
      <c r="F125" s="341"/>
      <c r="G125" s="341">
        <f t="shared" si="9"/>
        <v>500</v>
      </c>
      <c r="H125" s="356"/>
      <c r="I125" s="43"/>
      <c r="J125" s="173"/>
    </row>
    <row r="126" spans="2:11" s="122" customFormat="1" ht="14.1" customHeight="1" thickBot="1">
      <c r="B126" s="124"/>
      <c r="C126" s="51" t="s">
        <v>45</v>
      </c>
      <c r="D126" s="333">
        <v>25000</v>
      </c>
      <c r="E126" s="340">
        <v>634.33760000000257</v>
      </c>
      <c r="F126" s="340">
        <v>19262.3282</v>
      </c>
      <c r="G126" s="340">
        <f t="shared" si="9"/>
        <v>5737.6718000000001</v>
      </c>
      <c r="H126" s="357">
        <v>14393.855600000001</v>
      </c>
      <c r="I126" s="125"/>
      <c r="J126" s="173"/>
      <c r="K126"/>
    </row>
    <row r="127" spans="2:11" s="86" customFormat="1" ht="14.1" customHeight="1" thickBot="1">
      <c r="B127" s="9"/>
      <c r="C127" s="199" t="s">
        <v>18</v>
      </c>
      <c r="D127" s="334">
        <f>D128+D133+D136</f>
        <v>38000</v>
      </c>
      <c r="E127" s="343">
        <f>E128+E133+E136</f>
        <v>173.36769999999774</v>
      </c>
      <c r="F127" s="343">
        <f>F136+F133+F128</f>
        <v>25717.533599999999</v>
      </c>
      <c r="G127" s="343">
        <f t="shared" si="9"/>
        <v>12282.466400000001</v>
      </c>
      <c r="H127" s="358">
        <f>H133+H136+H128</f>
        <v>22144.671399999999</v>
      </c>
      <c r="I127" s="6"/>
      <c r="J127" s="173"/>
      <c r="K127"/>
    </row>
    <row r="128" spans="2:11" ht="15.75" customHeight="1">
      <c r="B128" s="2"/>
      <c r="C128" s="52" t="s">
        <v>73</v>
      </c>
      <c r="D128" s="335">
        <f>D129+D130+D131+D132</f>
        <v>28500</v>
      </c>
      <c r="E128" s="342">
        <f>E129+E130+E131+E132</f>
        <v>115.15149999999835</v>
      </c>
      <c r="F128" s="342">
        <f>F129+F130+F132+F131</f>
        <v>19103.1718</v>
      </c>
      <c r="G128" s="342">
        <f>G129+G130+G131+G132</f>
        <v>9396.8282000000017</v>
      </c>
      <c r="H128" s="359">
        <f>H129+H130+H131+H132</f>
        <v>16180.107400000001</v>
      </c>
      <c r="I128" s="4"/>
      <c r="J128" s="173"/>
    </row>
    <row r="129" spans="2:11" s="24" customFormat="1" ht="14.1" customHeight="1">
      <c r="B129" s="53"/>
      <c r="C129" s="241" t="s">
        <v>23</v>
      </c>
      <c r="D129" s="347">
        <v>8065</v>
      </c>
      <c r="E129" s="348">
        <v>42.64689999999996</v>
      </c>
      <c r="F129" s="348">
        <v>1641.0907</v>
      </c>
      <c r="G129" s="348">
        <f t="shared" ref="G129:G134" si="10">D129-F129</f>
        <v>6423.9093000000003</v>
      </c>
      <c r="H129" s="360">
        <v>2169.3912999999998</v>
      </c>
      <c r="I129" s="54"/>
      <c r="J129" s="173"/>
      <c r="K129"/>
    </row>
    <row r="130" spans="2:11" s="24" customFormat="1" ht="14.1" customHeight="1">
      <c r="B130" s="175"/>
      <c r="C130" s="241" t="s">
        <v>24</v>
      </c>
      <c r="D130" s="347">
        <v>7410</v>
      </c>
      <c r="E130" s="348">
        <v>14.76089999999931</v>
      </c>
      <c r="F130" s="348">
        <v>6184.9013999999997</v>
      </c>
      <c r="G130" s="348">
        <f t="shared" si="10"/>
        <v>1225.0986000000003</v>
      </c>
      <c r="H130" s="360">
        <v>6064.1091999999999</v>
      </c>
      <c r="I130" s="181"/>
      <c r="J130" s="173"/>
      <c r="K130"/>
    </row>
    <row r="131" spans="2:11" s="24" customFormat="1" ht="14.1" customHeight="1">
      <c r="B131" s="175"/>
      <c r="C131" s="241" t="s">
        <v>25</v>
      </c>
      <c r="D131" s="347">
        <v>7382</v>
      </c>
      <c r="E131" s="348">
        <v>34.568599999999606</v>
      </c>
      <c r="F131" s="348">
        <v>5983.2377999999999</v>
      </c>
      <c r="G131" s="348">
        <f t="shared" si="10"/>
        <v>1398.7622000000001</v>
      </c>
      <c r="H131" s="360">
        <v>3812.1523000000002</v>
      </c>
      <c r="I131" s="181"/>
      <c r="J131" s="173"/>
      <c r="K131"/>
    </row>
    <row r="132" spans="2:11" s="24" customFormat="1" ht="14.1" customHeight="1">
      <c r="B132" s="175"/>
      <c r="C132" s="241" t="s">
        <v>26</v>
      </c>
      <c r="D132" s="347">
        <v>5643</v>
      </c>
      <c r="E132" s="348">
        <v>23.175099999999475</v>
      </c>
      <c r="F132" s="348">
        <v>5293.9418999999998</v>
      </c>
      <c r="G132" s="348">
        <f t="shared" si="10"/>
        <v>349.05810000000019</v>
      </c>
      <c r="H132" s="360">
        <v>4134.4546</v>
      </c>
      <c r="I132" s="181"/>
      <c r="J132" s="173"/>
      <c r="K132"/>
    </row>
    <row r="133" spans="2:11" s="25" customFormat="1" ht="14.1" customHeight="1">
      <c r="B133" s="22"/>
      <c r="C133" s="242" t="s">
        <v>19</v>
      </c>
      <c r="D133" s="336">
        <f>D134+D135</f>
        <v>4180</v>
      </c>
      <c r="E133" s="338">
        <f>E134+E135</f>
        <v>10.1291999999994</v>
      </c>
      <c r="F133" s="338">
        <f>F135+F134</f>
        <v>4199.6324999999997</v>
      </c>
      <c r="G133" s="338">
        <f t="shared" si="10"/>
        <v>-19.632499999999709</v>
      </c>
      <c r="H133" s="361">
        <f>H134+H135</f>
        <v>3401.0362</v>
      </c>
      <c r="I133" s="44"/>
      <c r="J133" s="173"/>
      <c r="K133"/>
    </row>
    <row r="134" spans="2:11" ht="14.1" customHeight="1">
      <c r="B134" s="9"/>
      <c r="C134" s="241" t="s">
        <v>47</v>
      </c>
      <c r="D134" s="304">
        <v>3680</v>
      </c>
      <c r="E134" s="288">
        <v>10.1291999999994</v>
      </c>
      <c r="F134" s="288">
        <v>4199.6324999999997</v>
      </c>
      <c r="G134" s="288">
        <f t="shared" si="10"/>
        <v>-519.63249999999971</v>
      </c>
      <c r="H134" s="365">
        <v>3401.0362</v>
      </c>
      <c r="I134" s="6"/>
      <c r="J134" s="173"/>
    </row>
    <row r="135" spans="2:11" ht="14.1" customHeight="1">
      <c r="B135" s="22"/>
      <c r="C135" s="241" t="s">
        <v>48</v>
      </c>
      <c r="D135" s="304">
        <v>500</v>
      </c>
      <c r="E135" s="288"/>
      <c r="F135" s="288"/>
      <c r="G135" s="288"/>
      <c r="H135" s="365"/>
      <c r="I135" s="44"/>
      <c r="J135" s="173"/>
    </row>
    <row r="136" spans="2:11" ht="14.1" customHeight="1" thickBot="1">
      <c r="B136" s="9"/>
      <c r="C136" s="243" t="s">
        <v>75</v>
      </c>
      <c r="D136" s="306">
        <v>5320</v>
      </c>
      <c r="E136" s="290">
        <v>48.086999999999989</v>
      </c>
      <c r="F136" s="290">
        <v>2414.7293</v>
      </c>
      <c r="G136" s="290">
        <f>D136-F136</f>
        <v>2905.2707</v>
      </c>
      <c r="H136" s="291">
        <v>2563.5277999999998</v>
      </c>
      <c r="I136" s="6"/>
      <c r="J136" s="173"/>
    </row>
    <row r="137" spans="2:11" s="86" customFormat="1" ht="14.1" customHeight="1" thickBot="1">
      <c r="B137" s="9"/>
      <c r="C137" s="127" t="s">
        <v>13</v>
      </c>
      <c r="D137" s="307">
        <v>163</v>
      </c>
      <c r="E137" s="292"/>
      <c r="F137" s="292">
        <v>5.4199000000000002</v>
      </c>
      <c r="G137" s="292">
        <f>D137-F137</f>
        <v>157.58009999999999</v>
      </c>
      <c r="H137" s="293">
        <v>22.182600000000001</v>
      </c>
      <c r="I137" s="6"/>
      <c r="J137" s="173"/>
      <c r="K137"/>
    </row>
    <row r="138" spans="2:11" s="86" customFormat="1" ht="15.75" customHeight="1" thickBot="1">
      <c r="B138" s="9"/>
      <c r="C138" s="199" t="s">
        <v>88</v>
      </c>
      <c r="D138" s="303">
        <v>2000</v>
      </c>
      <c r="E138" s="287">
        <v>4.7498000000000076</v>
      </c>
      <c r="F138" s="287">
        <v>104.9517</v>
      </c>
      <c r="G138" s="287">
        <f>D138-F138</f>
        <v>1895.0482999999999</v>
      </c>
      <c r="H138" s="368">
        <v>99.884799999999998</v>
      </c>
      <c r="I138" s="6"/>
      <c r="J138" s="173"/>
      <c r="K138"/>
    </row>
    <row r="139" spans="2:11" s="86" customFormat="1" ht="14.1" customHeight="1" thickBot="1">
      <c r="B139" s="9"/>
      <c r="C139" s="199" t="s">
        <v>49</v>
      </c>
      <c r="D139" s="303">
        <v>350</v>
      </c>
      <c r="E139" s="287"/>
      <c r="F139" s="287">
        <v>133.898</v>
      </c>
      <c r="G139" s="287">
        <v>350</v>
      </c>
      <c r="H139" s="368">
        <v>88.683999999999997</v>
      </c>
      <c r="I139" s="43"/>
      <c r="J139" s="173"/>
      <c r="K139"/>
    </row>
    <row r="140" spans="2:11" s="86" customFormat="1" ht="14.1" customHeight="1" thickBot="1">
      <c r="B140" s="9"/>
      <c r="C140" s="199" t="s">
        <v>14</v>
      </c>
      <c r="D140" s="303"/>
      <c r="E140" s="287">
        <v>2.5169000000023516</v>
      </c>
      <c r="F140" s="287">
        <v>59.247499999997672</v>
      </c>
      <c r="G140" s="287">
        <f>D140-F140</f>
        <v>-59.247499999997672</v>
      </c>
      <c r="H140" s="368">
        <v>25.953099999998813</v>
      </c>
      <c r="I140" s="161"/>
      <c r="J140" s="173"/>
      <c r="K140"/>
    </row>
    <row r="141" spans="2:11" s="3" customFormat="1" ht="14.1" customHeight="1" thickBot="1">
      <c r="B141" s="2"/>
      <c r="C141" s="37" t="s">
        <v>9</v>
      </c>
      <c r="D141" s="329">
        <f>D122+D126+D127+D137+D138+D139+D140</f>
        <v>102513</v>
      </c>
      <c r="E141" s="345">
        <f>E122+E126+E127+E137+E138+E139+E140</f>
        <v>1670.8829000000035</v>
      </c>
      <c r="F141" s="345">
        <f t="shared" ref="F141:G141" si="11">F122+F126+F127+F137+F138+F139+F140</f>
        <v>72006.401799999992</v>
      </c>
      <c r="G141" s="345">
        <f t="shared" si="11"/>
        <v>30640.496200000001</v>
      </c>
      <c r="H141" s="362">
        <f>H122+H126+H127+H137+H138+H139+H140</f>
        <v>58496.883600000001</v>
      </c>
      <c r="I141" s="141"/>
      <c r="J141" s="173"/>
      <c r="K141"/>
    </row>
    <row r="142" spans="2:11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</row>
    <row r="143" spans="2:11" s="3" customFormat="1" ht="14.25" customHeight="1">
      <c r="B143" s="2"/>
      <c r="C143" s="281" t="s">
        <v>89</v>
      </c>
      <c r="D143" s="39"/>
      <c r="E143" s="39"/>
      <c r="F143" s="39"/>
      <c r="G143" s="39"/>
      <c r="H143" s="141"/>
      <c r="I143" s="4"/>
      <c r="J143" s="84"/>
      <c r="K143"/>
    </row>
    <row r="144" spans="2:11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</row>
    <row r="145" spans="1:11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</row>
    <row r="146" spans="1:11" ht="12" customHeight="1">
      <c r="B146" s="6"/>
      <c r="C146" s="30"/>
      <c r="D146" s="31"/>
      <c r="E146" s="31"/>
      <c r="F146" s="31"/>
      <c r="G146" s="31"/>
      <c r="H146" s="6"/>
      <c r="I146" s="6"/>
      <c r="J146" s="6"/>
    </row>
    <row r="147" spans="1:11" ht="14.1" customHeight="1"/>
    <row r="148" spans="1:11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</row>
    <row r="149" spans="1:11" ht="17.100000000000001" customHeight="1" thickTop="1">
      <c r="B149" s="378" t="s">
        <v>1</v>
      </c>
      <c r="C149" s="379"/>
      <c r="D149" s="379"/>
      <c r="E149" s="379"/>
      <c r="F149" s="379"/>
      <c r="G149" s="379"/>
      <c r="H149" s="379"/>
      <c r="I149" s="379"/>
      <c r="J149" s="380"/>
    </row>
    <row r="150" spans="1:11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</row>
    <row r="151" spans="1:11" s="3" customFormat="1" ht="18" customHeight="1" thickBot="1">
      <c r="B151" s="32"/>
      <c r="C151" s="376" t="s">
        <v>2</v>
      </c>
      <c r="D151" s="377"/>
      <c r="E151" s="376" t="s">
        <v>63</v>
      </c>
      <c r="F151" s="377"/>
      <c r="G151" s="376" t="s">
        <v>64</v>
      </c>
      <c r="H151" s="377"/>
      <c r="I151" s="99"/>
      <c r="J151" s="34"/>
      <c r="K151"/>
    </row>
    <row r="152" spans="1:11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</row>
    <row r="153" spans="1:11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</row>
    <row r="154" spans="1:11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</row>
    <row r="155" spans="1:11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</row>
    <row r="156" spans="1:11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</row>
    <row r="157" spans="1:11" ht="12.9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</row>
    <row r="158" spans="1:11" s="6" customFormat="1" ht="12.9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</row>
    <row r="159" spans="1:11" s="6" customFormat="1" ht="12.9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</row>
    <row r="160" spans="1:11" ht="12.9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</row>
    <row r="161" spans="2:11" ht="18" customHeight="1">
      <c r="B161" s="373" t="s">
        <v>8</v>
      </c>
      <c r="C161" s="374"/>
      <c r="D161" s="374"/>
      <c r="E161" s="374"/>
      <c r="F161" s="374"/>
      <c r="G161" s="374"/>
      <c r="H161" s="374"/>
      <c r="I161" s="374"/>
      <c r="J161" s="375"/>
    </row>
    <row r="162" spans="2:11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</row>
    <row r="163" spans="2:11" s="3" customFormat="1" ht="48" customHeight="1" thickBot="1">
      <c r="B163" s="32"/>
      <c r="C163" s="146" t="s">
        <v>20</v>
      </c>
      <c r="D163" s="145" t="s">
        <v>21</v>
      </c>
      <c r="E163" s="85" t="str">
        <f>E20</f>
        <v>LANDET KVANTUM UKE 24</v>
      </c>
      <c r="F163" s="85" t="str">
        <f>F20</f>
        <v>LANDET KVANTUM T.O.M UKE 24</v>
      </c>
      <c r="G163" s="85" t="str">
        <f>H20</f>
        <v>RESTKVOTER</v>
      </c>
      <c r="H163" s="117" t="str">
        <f>I20</f>
        <v>LANDET KVANTUM T.O.M. UKE 24 2013</v>
      </c>
      <c r="I163" s="89"/>
      <c r="J163" s="34"/>
      <c r="K163"/>
    </row>
    <row r="164" spans="2:11" ht="14.1" customHeight="1">
      <c r="B164" s="58"/>
      <c r="C164" s="147" t="s">
        <v>17</v>
      </c>
      <c r="D164" s="308">
        <f>D165+D166+D167+D168+D169</f>
        <v>26239</v>
      </c>
      <c r="E164" s="251">
        <f>E165+E166+E167+E168+E169</f>
        <v>584.54649999999901</v>
      </c>
      <c r="F164" s="251">
        <f>F165+F166+F167+F168+F169</f>
        <v>18394.784899999999</v>
      </c>
      <c r="G164" s="251">
        <f t="shared" ref="G164" si="12">G165+G166+G167+G168+G169</f>
        <v>7844.2151000000013</v>
      </c>
      <c r="H164" s="275">
        <f>H165+H166+H167+H168+H169</f>
        <v>22504.0416</v>
      </c>
      <c r="I164" s="96"/>
      <c r="J164" s="72"/>
    </row>
    <row r="165" spans="2:11" ht="14.1" customHeight="1">
      <c r="B165" s="58"/>
      <c r="C165" s="148" t="s">
        <v>12</v>
      </c>
      <c r="D165" s="309">
        <v>15505</v>
      </c>
      <c r="E165" s="252">
        <v>475.195099999999</v>
      </c>
      <c r="F165" s="252">
        <v>16543.948799999998</v>
      </c>
      <c r="G165" s="252">
        <f>D165-F165</f>
        <v>-1038.9487999999983</v>
      </c>
      <c r="H165" s="276">
        <v>18933.375</v>
      </c>
      <c r="I165" s="96"/>
      <c r="J165" s="72"/>
    </row>
    <row r="166" spans="2:11" ht="14.1" customHeight="1">
      <c r="B166" s="58"/>
      <c r="C166" s="149" t="s">
        <v>11</v>
      </c>
      <c r="D166" s="309">
        <v>4035</v>
      </c>
      <c r="E166" s="252"/>
      <c r="F166" s="252">
        <v>612.02409999999998</v>
      </c>
      <c r="G166" s="252">
        <f>D166-F166</f>
        <v>3422.9758999999999</v>
      </c>
      <c r="H166" s="276">
        <v>907.75660000000005</v>
      </c>
      <c r="I166" s="96"/>
      <c r="J166" s="72"/>
    </row>
    <row r="167" spans="2:11" ht="14.1" customHeight="1">
      <c r="B167" s="58"/>
      <c r="C167" s="149" t="s">
        <v>54</v>
      </c>
      <c r="D167" s="309">
        <v>1541</v>
      </c>
      <c r="E167" s="252">
        <v>36.702599999999961</v>
      </c>
      <c r="F167" s="252">
        <v>824.31380000000001</v>
      </c>
      <c r="G167" s="252">
        <f>D167-F167</f>
        <v>716.68619999999999</v>
      </c>
      <c r="H167" s="276">
        <v>1924.6496</v>
      </c>
      <c r="I167" s="96"/>
      <c r="J167" s="72"/>
    </row>
    <row r="168" spans="2:11" ht="14.1" customHeight="1">
      <c r="B168" s="58"/>
      <c r="C168" s="149" t="s">
        <v>53</v>
      </c>
      <c r="D168" s="309">
        <v>4158</v>
      </c>
      <c r="E168" s="252">
        <v>72.648799999999994</v>
      </c>
      <c r="F168" s="252">
        <v>414.4982</v>
      </c>
      <c r="G168" s="252">
        <f>D168-F168</f>
        <v>3743.5018</v>
      </c>
      <c r="H168" s="276">
        <v>738.2604</v>
      </c>
      <c r="I168" s="96"/>
      <c r="J168" s="72"/>
    </row>
    <row r="169" spans="2:11" ht="14.1" customHeight="1" thickBot="1">
      <c r="B169" s="58"/>
      <c r="C169" s="150" t="s">
        <v>55</v>
      </c>
      <c r="D169" s="310">
        <v>1000</v>
      </c>
      <c r="E169" s="253"/>
      <c r="F169" s="253"/>
      <c r="G169" s="253">
        <f t="shared" ref="G169:G170" si="13">D169-F169</f>
        <v>1000</v>
      </c>
      <c r="H169" s="277"/>
      <c r="I169" s="96"/>
      <c r="J169" s="72"/>
    </row>
    <row r="170" spans="2:11" ht="14.1" customHeight="1" thickBot="1">
      <c r="B170" s="58"/>
      <c r="C170" s="151" t="s">
        <v>45</v>
      </c>
      <c r="D170" s="311">
        <v>5500</v>
      </c>
      <c r="E170" s="254">
        <v>3.0039999999999054</v>
      </c>
      <c r="F170" s="254">
        <v>1570.4158</v>
      </c>
      <c r="G170" s="254">
        <f t="shared" si="13"/>
        <v>3929.5842000000002</v>
      </c>
      <c r="H170" s="278">
        <v>1151.2159999999999</v>
      </c>
      <c r="I170" s="96"/>
      <c r="J170" s="72"/>
    </row>
    <row r="171" spans="2:11" ht="14.1" customHeight="1">
      <c r="B171" s="58"/>
      <c r="C171" s="147" t="s">
        <v>18</v>
      </c>
      <c r="D171" s="308">
        <v>8000</v>
      </c>
      <c r="E171" s="251"/>
      <c r="F171" s="251">
        <v>1056.7038</v>
      </c>
      <c r="G171" s="251">
        <f>D171-F171</f>
        <v>6943.2961999999998</v>
      </c>
      <c r="H171" s="275">
        <v>4219.0883000000003</v>
      </c>
      <c r="I171" s="96"/>
      <c r="J171" s="72"/>
    </row>
    <row r="172" spans="2:11" ht="14.1" customHeight="1">
      <c r="B172" s="58"/>
      <c r="C172" s="149" t="s">
        <v>35</v>
      </c>
      <c r="D172" s="309"/>
      <c r="E172" s="252">
        <v>-1.9223999999999819</v>
      </c>
      <c r="F172" s="252">
        <v>163.44890000000001</v>
      </c>
      <c r="G172" s="252"/>
      <c r="H172" s="276">
        <v>2917.0814999999998</v>
      </c>
      <c r="I172" s="96"/>
      <c r="J172" s="72"/>
    </row>
    <row r="173" spans="2:11" ht="14.1" customHeight="1" thickBot="1">
      <c r="B173" s="58"/>
      <c r="C173" s="152" t="s">
        <v>56</v>
      </c>
      <c r="D173" s="312"/>
      <c r="E173" s="255">
        <v>2.3646999999999707</v>
      </c>
      <c r="F173" s="255">
        <f>F171-F172</f>
        <v>893.25490000000002</v>
      </c>
      <c r="G173" s="255"/>
      <c r="H173" s="279">
        <f>H171-H172</f>
        <v>1302.0068000000006</v>
      </c>
      <c r="I173" s="99"/>
      <c r="J173" s="72"/>
    </row>
    <row r="174" spans="2:11" ht="14.1" customHeight="1" thickBot="1">
      <c r="B174" s="58"/>
      <c r="C174" s="153" t="s">
        <v>13</v>
      </c>
      <c r="D174" s="313">
        <v>10</v>
      </c>
      <c r="E174" s="256"/>
      <c r="F174" s="256">
        <v>1.2658</v>
      </c>
      <c r="G174" s="256">
        <f>D174-F174</f>
        <v>8.7341999999999995</v>
      </c>
      <c r="H174" s="280"/>
      <c r="I174" s="96"/>
      <c r="J174" s="72"/>
    </row>
    <row r="175" spans="2:11" ht="14.1" customHeight="1" thickBot="1">
      <c r="B175" s="58"/>
      <c r="C175" s="151" t="s">
        <v>57</v>
      </c>
      <c r="D175" s="311"/>
      <c r="E175" s="254">
        <v>1</v>
      </c>
      <c r="F175" s="254">
        <v>22</v>
      </c>
      <c r="G175" s="254">
        <f>D175-F175</f>
        <v>-22</v>
      </c>
      <c r="H175" s="278">
        <v>31</v>
      </c>
      <c r="I175" s="96"/>
      <c r="J175" s="72"/>
    </row>
    <row r="176" spans="2:11" s="3" customFormat="1" ht="14.1" customHeight="1" thickBot="1">
      <c r="B176" s="32"/>
      <c r="C176" s="154" t="s">
        <v>9</v>
      </c>
      <c r="D176" s="314">
        <f>D164+D170+D171</f>
        <v>39739</v>
      </c>
      <c r="E176" s="370">
        <f>E164+E170+E171+E174+E175</f>
        <v>588.55049999999892</v>
      </c>
      <c r="F176" s="370">
        <f>F164+F170+F171+F174+F175</f>
        <v>21045.170299999998</v>
      </c>
      <c r="G176" s="370">
        <f>G164+G170+G171+G174+G175</f>
        <v>18703.829700000002</v>
      </c>
      <c r="H176" s="369">
        <f>H164+H170+H171+H174+H175</f>
        <v>27905.3459</v>
      </c>
      <c r="I176" s="238"/>
      <c r="J176" s="72"/>
      <c r="K176"/>
    </row>
    <row r="177" spans="1:11" s="3" customFormat="1" ht="14.1" customHeight="1">
      <c r="B177" s="32"/>
      <c r="C177" s="81"/>
      <c r="D177" s="82"/>
      <c r="E177" s="82"/>
      <c r="F177" s="82"/>
      <c r="G177" s="82"/>
      <c r="H177" s="33"/>
      <c r="I177" s="89"/>
      <c r="J177" s="34"/>
      <c r="K177"/>
    </row>
    <row r="178" spans="1:11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</row>
    <row r="179" spans="1:11" ht="14.1" customHeight="1" thickTop="1"/>
    <row r="180" spans="1:11" ht="14.1" customHeight="1"/>
    <row r="181" spans="1:11" ht="14.1" customHeight="1">
      <c r="F181" s="237"/>
    </row>
    <row r="182" spans="1:11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</row>
    <row r="183" spans="1:11" ht="17.100000000000001" customHeight="1" thickTop="1">
      <c r="B183" s="378" t="s">
        <v>1</v>
      </c>
      <c r="C183" s="379"/>
      <c r="D183" s="379"/>
      <c r="E183" s="379"/>
      <c r="F183" s="379"/>
      <c r="G183" s="379"/>
      <c r="H183" s="379"/>
      <c r="I183" s="379"/>
      <c r="J183" s="380"/>
    </row>
    <row r="184" spans="1:11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</row>
    <row r="185" spans="1:11" s="3" customFormat="1" ht="14.1" customHeight="1" thickBot="1">
      <c r="B185" s="88"/>
      <c r="C185" s="376" t="s">
        <v>2</v>
      </c>
      <c r="D185" s="377"/>
      <c r="E185" s="376" t="s">
        <v>63</v>
      </c>
      <c r="F185" s="377"/>
      <c r="G185" s="89"/>
      <c r="H185" s="89"/>
      <c r="I185" s="89"/>
      <c r="J185" s="84"/>
      <c r="K185"/>
    </row>
    <row r="186" spans="1:11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</row>
    <row r="187" spans="1:11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</row>
    <row r="188" spans="1:11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</row>
    <row r="189" spans="1:11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</row>
    <row r="190" spans="1:11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</row>
    <row r="191" spans="1:11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</row>
    <row r="192" spans="1:11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</row>
    <row r="193" spans="2:11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</row>
    <row r="194" spans="2:11" ht="17.100000000000001" customHeight="1">
      <c r="B194" s="373" t="s">
        <v>8</v>
      </c>
      <c r="C194" s="374"/>
      <c r="D194" s="374"/>
      <c r="E194" s="374"/>
      <c r="F194" s="374"/>
      <c r="G194" s="374"/>
      <c r="H194" s="374"/>
      <c r="I194" s="374"/>
      <c r="J194" s="375"/>
    </row>
    <row r="195" spans="2:11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</row>
    <row r="196" spans="2:11" ht="62.25" customHeight="1" thickBot="1">
      <c r="B196" s="98"/>
      <c r="C196" s="146" t="s">
        <v>20</v>
      </c>
      <c r="D196" s="155" t="s">
        <v>21</v>
      </c>
      <c r="E196" s="85" t="str">
        <f>E20</f>
        <v>LANDET KVANTUM UKE 24</v>
      </c>
      <c r="F196" s="85" t="str">
        <f>F20</f>
        <v>LANDET KVANTUM T.O.M UKE 24</v>
      </c>
      <c r="G196" s="85" t="str">
        <f>H20</f>
        <v>RESTKVOTER</v>
      </c>
      <c r="H196" s="117" t="str">
        <f>I20</f>
        <v>LANDET KVANTUM T.O.M. UKE 24 2013</v>
      </c>
      <c r="I196" s="96"/>
      <c r="J196" s="87"/>
    </row>
    <row r="197" spans="2:11" s="122" customFormat="1" ht="14.1" customHeight="1" thickBot="1">
      <c r="B197" s="119"/>
      <c r="C197" s="153" t="s">
        <v>60</v>
      </c>
      <c r="D197" s="269"/>
      <c r="E197" s="269">
        <v>41.286999999999978</v>
      </c>
      <c r="F197" s="269">
        <v>512.87919999999997</v>
      </c>
      <c r="G197" s="269"/>
      <c r="H197" s="270">
        <v>484.99450000000002</v>
      </c>
      <c r="I197" s="120"/>
      <c r="J197" s="121"/>
      <c r="K197"/>
    </row>
    <row r="198" spans="2:11" ht="14.1" customHeight="1" thickBot="1">
      <c r="B198" s="98"/>
      <c r="C198" s="156" t="s">
        <v>52</v>
      </c>
      <c r="D198" s="269"/>
      <c r="E198" s="269">
        <v>20.90339999999992</v>
      </c>
      <c r="F198" s="269">
        <v>1041.0065999999999</v>
      </c>
      <c r="G198" s="269"/>
      <c r="H198" s="270">
        <v>1357.7148999999999</v>
      </c>
      <c r="I198" s="144"/>
      <c r="J198" s="87"/>
    </row>
    <row r="199" spans="2:11" s="122" customFormat="1" ht="14.1" customHeight="1" thickBot="1">
      <c r="B199" s="119"/>
      <c r="C199" s="151" t="s">
        <v>43</v>
      </c>
      <c r="D199" s="271"/>
      <c r="E199" s="271"/>
      <c r="F199" s="271">
        <v>1.2323</v>
      </c>
      <c r="G199" s="271"/>
      <c r="H199" s="272"/>
      <c r="I199" s="120"/>
      <c r="J199" s="121"/>
      <c r="K199"/>
    </row>
    <row r="200" spans="2:11" s="122" customFormat="1" ht="14.1" customHeight="1" thickBot="1">
      <c r="B200" s="114"/>
      <c r="C200" s="151" t="s">
        <v>66</v>
      </c>
      <c r="D200" s="271"/>
      <c r="E200" s="271"/>
      <c r="F200" s="271">
        <v>22</v>
      </c>
      <c r="G200" s="271"/>
      <c r="H200" s="272">
        <v>13</v>
      </c>
      <c r="I200" s="115"/>
      <c r="J200" s="116"/>
      <c r="K200"/>
    </row>
    <row r="201" spans="2:11" ht="14.1" customHeight="1" thickBot="1">
      <c r="B201" s="98"/>
      <c r="C201" s="154" t="s">
        <v>61</v>
      </c>
      <c r="D201" s="273">
        <v>2330</v>
      </c>
      <c r="E201" s="273">
        <f>SUM(E197:E200)</f>
        <v>62.190399999999897</v>
      </c>
      <c r="F201" s="273">
        <f>SUM(F197:F200)</f>
        <v>1577.1180999999999</v>
      </c>
      <c r="G201" s="273">
        <f>D201-F201</f>
        <v>752.88190000000009</v>
      </c>
      <c r="H201" s="274">
        <f>H197+H198+H199+H200</f>
        <v>1855.7094</v>
      </c>
      <c r="I201" s="96"/>
      <c r="J201" s="87"/>
    </row>
    <row r="202" spans="2:11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</row>
    <row r="203" spans="2:11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1" ht="8.4" customHeight="1" thickTop="1"/>
    <row r="205" spans="2:11" ht="14.1" hidden="1" customHeight="1"/>
    <row r="206" spans="2:11" ht="14.1" hidden="1" customHeight="1"/>
    <row r="207" spans="2:11" ht="14.1" hidden="1" customHeight="1">
      <c r="G207" s="80"/>
    </row>
    <row r="208" spans="2:11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24
&amp;"-,Normal"&amp;11(iht. motatte landings- og sluttsedler fra fiskesalgslagene; alle tallstørrelser i hele tonn)&amp;R17.06.2014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UKE_24_2014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rumjo</cp:lastModifiedBy>
  <cp:lastPrinted>2014-06-17T06:10:34Z</cp:lastPrinted>
  <dcterms:created xsi:type="dcterms:W3CDTF">2011-07-06T12:13:20Z</dcterms:created>
  <dcterms:modified xsi:type="dcterms:W3CDTF">2014-06-17T06:23:03Z</dcterms:modified>
</cp:coreProperties>
</file>