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21_2014" sheetId="1" r:id="rId1"/>
  </sheets>
  <definedNames>
    <definedName name="Z_14D440E4_F18A_4F78_9989_38C1B133222D_.wvu.Cols" localSheetId="0" hidden="1">UKE_21_2014!#REF!</definedName>
    <definedName name="Z_14D440E4_F18A_4F78_9989_38C1B133222D_.wvu.PrintArea" localSheetId="0" hidden="1">UKE_21_2014!$B$1:$K$204</definedName>
    <definedName name="Z_14D440E4_F18A_4F78_9989_38C1B133222D_.wvu.Rows" localSheetId="0" hidden="1">UKE_21_2014!$316:$1048576,UKE_21_2014!$205:$315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  <fileRecoveryPr repairLoad="1"/>
</workbook>
</file>

<file path=xl/calcChain.xml><?xml version="1.0" encoding="utf-8"?>
<calcChain xmlns="http://schemas.openxmlformats.org/spreadsheetml/2006/main">
  <c r="E24" i="1"/>
  <c r="E25"/>
  <c r="F25"/>
  <c r="F30"/>
  <c r="F33"/>
  <c r="F87"/>
  <c r="I32"/>
  <c r="H33"/>
  <c r="F34"/>
  <c r="E62"/>
  <c r="E68" s="1"/>
  <c r="E32"/>
  <c r="F201"/>
  <c r="H30"/>
  <c r="E133"/>
  <c r="F80"/>
  <c r="F133"/>
  <c r="F173"/>
  <c r="E164"/>
  <c r="E176" s="1"/>
  <c r="G134"/>
  <c r="E201"/>
  <c r="E128"/>
  <c r="E122"/>
  <c r="E91"/>
  <c r="E87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G94"/>
  <c r="H31"/>
  <c r="H26"/>
  <c r="H22"/>
  <c r="F21"/>
  <c r="H35"/>
  <c r="H40"/>
  <c r="H156"/>
  <c r="F156"/>
  <c r="D91"/>
  <c r="D90" s="1"/>
  <c r="F86"/>
  <c r="D164"/>
  <c r="D176" s="1"/>
  <c r="I21"/>
  <c r="D21"/>
  <c r="H87"/>
  <c r="G174"/>
  <c r="G175"/>
  <c r="E41" l="1"/>
  <c r="F102"/>
  <c r="E90"/>
  <c r="E102" s="1"/>
  <c r="F32"/>
  <c r="E127"/>
  <c r="E141" s="1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24" l="1"/>
  <c r="F176"/>
  <c r="G91"/>
  <c r="G90" s="1"/>
  <c r="G87"/>
  <c r="F127"/>
  <c r="H127"/>
  <c r="H141" s="1"/>
  <c r="G164"/>
  <c r="G176" s="1"/>
  <c r="G122"/>
  <c r="F141" l="1"/>
  <c r="G102"/>
  <c r="G201" l="1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2" s="1"/>
  <c r="H25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<sst xmlns="http://schemas.openxmlformats.org/spreadsheetml/2006/main" count="214" uniqueCount="105">
  <si>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</si>
  <si>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</si>
  <si>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</si>
  <si>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</si>
  <si>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</si>
  <si>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</si>
  <si>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</si>
  <si>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</si>
  <si>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</si>
  <si>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</si>
  <si>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</si>
  <si>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</si>
  <si>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</si>
  <si>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</si>
  <si>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</si>
  <si>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</si>
  <si>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</si>
  <si>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</si>
  <si>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</si>
  <si>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</si>
  <si>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</si>
  <si>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</si>
  <si>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</si>
  <si>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</si>
  <si>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</si>
  <si>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</si>
  <si>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</si>
  <si>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</si>
  <si>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</si>
  <si>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</si>
  <si>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</si>
  <si>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</si>
  <si>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</si>
  <si>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</si>
  <si>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</si>
  <si>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</si>
  <si>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</si>
  <si>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</si>
  <si>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</si>
  <si>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</si>
  <si>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</si>
  <si>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</si>
  <si>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</si>
  <si>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</si>
  <si>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</si>
  <si>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</si>
  <si>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</si>
  <si>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</si>
  <si>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</si>
  <si>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</si>
  <si>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</si>
  <si>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</si>
  <si>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</si>
  <si>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</si>
  <si>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</si>
  <si>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</si>
  <si>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</si>
  <si>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</si>
  <si>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</si>
  <si>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</si>
  <si>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</si>
  <si>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</si>
  <si>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</si>
  <si>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</si>
  <si>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</si>
  <si>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</si>
  <si>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</si>
  <si>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</si>
  <si>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</si>
  <si>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</si>
  <si>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</si>
  <si>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</si>
  <si>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</si>
  <si>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</si>
  <si>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</si>
  <si>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</si>
  <si>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</si>
  <si>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</si>
  <si>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</si>
  <si>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</si>
  <si>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</si>
  <si>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</si>
  <si>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</si>
  <si>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</si>
  <si>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</si>
  <si>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</si>
  <si>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</si>
  <si>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</si>
  <si>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</si>
  <si>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</si>
  <si>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</si>
  <si>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</si>
  <si>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</si>
  <si>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</si>
  <si>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</si>
  <si>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</si>
  <si>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</si>
  <si>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</si>
  <si>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</si>
  <si>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</si>
  <si>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</si>
  <si>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</si>
  <si>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21</t>
  </si>
  <si>
    <t>LANDET KVANTUM T.O.M UKE 21</t>
  </si>
  <si>
    <t>LANDET KVANTUM T.O.M. UKE 21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</si>
</sst>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6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55" fillId="0" borderId="68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70" xfId="0" applyNumberFormat="1" applyFont="1" applyFill="1" applyBorder="1" applyAlignment="1">
      <alignment vertical="center"/>
    </xf>
    <xf numFmtId="3" fontId="8" fillId="4" borderId="70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0" xfId="0" applyFont="1" applyFill="1" applyBorder="1" applyAlignment="1">
      <alignment horizontal="center" vertical="center"/>
    </xf>
    <xf numFmtId="3" fontId="23" fillId="0" borderId="71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4" borderId="70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11" fillId="0" borderId="65" xfId="0" applyNumberFormat="1" applyFont="1" applyBorder="1" applyAlignment="1">
      <alignment vertical="center" wrapText="1"/>
    </xf>
    <xf numFmtId="0" fontId="8" fillId="4" borderId="7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3" fontId="11" fillId="0" borderId="79" xfId="0" applyNumberFormat="1" applyFont="1" applyFill="1" applyBorder="1" applyAlignment="1">
      <alignment vertical="center" wrapText="1"/>
    </xf>
    <xf numFmtId="3" fontId="0" fillId="0" borderId="22" xfId="0" applyNumberFormat="1" applyFont="1" applyBorder="1" applyAlignment="1">
      <alignment vertical="center"/>
    </xf>
    <xf numFmtId="3" fontId="23" fillId="0" borderId="80" xfId="0" applyNumberFormat="1" applyFont="1" applyBorder="1" applyAlignment="1">
      <alignment vertical="center" wrapText="1"/>
    </xf>
    <xf numFmtId="3" fontId="5" fillId="0" borderId="42" xfId="0" applyNumberFormat="1" applyFont="1" applyBorder="1" applyAlignment="1">
      <alignment vertical="center"/>
    </xf>
    <xf numFmtId="3" fontId="5" fillId="0" borderId="79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83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55" fillId="0" borderId="79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showWhiteSpace="0" view="pageLayout" topLeftCell="A162" zoomScale="85" zoomScaleNormal="85" zoomScalePageLayoutView="85" workbookViewId="0">
      <selection activeCell="H201" sqref="H201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6" customWidth="1"/>
    <col min="10" max="10" width="2.140625" style="5" customWidth="1"/>
    <col min="11" max="11" width="0.85546875" customWidth="1"/>
    <col min="12" max="16376" width="13.85546875" hidden="1"/>
    <col min="16377" max="16377" width="20.42578125" hidden="1"/>
    <col min="16378" max="16378" width="13.85546875" hidden="1"/>
    <col min="16379" max="16379" width="20.42578125" hidden="1"/>
    <col min="16380" max="16380" width="13.85546875" hidden="1"/>
    <col min="16381" max="16381" width="20.42578125" hidden="1"/>
    <col min="16382" max="16382" width="13.85546875" hidden="1"/>
    <col min="16383" max="16383" width="20.42578125" hidden="1"/>
    <col min="16384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89" t="s">
        <v>93</v>
      </c>
      <c r="C2" s="390"/>
      <c r="D2" s="390"/>
      <c r="E2" s="390"/>
      <c r="F2" s="390"/>
      <c r="G2" s="390"/>
      <c r="H2" s="390"/>
      <c r="I2" s="390"/>
      <c r="J2" s="391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5" t="s">
        <v>1</v>
      </c>
      <c r="C7" s="376"/>
      <c r="D7" s="376"/>
      <c r="E7" s="376"/>
      <c r="F7" s="376"/>
      <c r="G7" s="376"/>
      <c r="H7" s="376"/>
      <c r="I7" s="376"/>
      <c r="J7" s="377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70" t="s">
        <v>2</v>
      </c>
      <c r="D9" s="371"/>
      <c r="E9" s="370" t="s">
        <v>21</v>
      </c>
      <c r="F9" s="371"/>
      <c r="G9" s="370" t="s">
        <v>22</v>
      </c>
      <c r="H9" s="371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60" t="s">
        <v>92</v>
      </c>
      <c r="D16" s="360"/>
      <c r="E16" s="360"/>
      <c r="F16" s="360"/>
      <c r="G16" s="360"/>
      <c r="H16" s="360"/>
      <c r="I16" s="360"/>
      <c r="J16" s="169"/>
      <c r="K16"/>
    </row>
    <row r="17" spans="2:11" ht="13.5" customHeight="1" thickBot="1">
      <c r="B17" s="170"/>
      <c r="C17" s="361"/>
      <c r="D17" s="361"/>
      <c r="E17" s="361"/>
      <c r="F17" s="361"/>
      <c r="G17" s="361"/>
      <c r="H17" s="361"/>
      <c r="I17" s="361"/>
      <c r="J17" s="172"/>
    </row>
    <row r="18" spans="2:11" ht="17.100000000000001" customHeight="1">
      <c r="B18" s="372" t="s">
        <v>8</v>
      </c>
      <c r="C18" s="373"/>
      <c r="D18" s="373"/>
      <c r="E18" s="373"/>
      <c r="F18" s="373"/>
      <c r="G18" s="373"/>
      <c r="H18" s="373"/>
      <c r="I18" s="373"/>
      <c r="J18" s="374"/>
    </row>
    <row r="19" spans="2:11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2:11" s="3" customFormat="1" ht="48" customHeight="1" thickBot="1"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  <c r="K20"/>
    </row>
    <row r="21" spans="2:11" ht="14.1" customHeight="1">
      <c r="B21" s="162"/>
      <c r="C21" s="227" t="s">
        <v>17</v>
      </c>
      <c r="D21" s="328">
        <f>D23+D22</f>
        <v>146527</v>
      </c>
      <c r="E21" s="320">
        <f>E23+E22</f>
        <v>1557</v>
      </c>
      <c r="F21" s="320">
        <f>F23+F22</f>
        <v>47950</v>
      </c>
      <c r="G21" s="320"/>
      <c r="H21" s="320">
        <f>H23+H22</f>
        <v>98577</v>
      </c>
      <c r="I21" s="262">
        <f t="shared" ref="I21" si="0">I23+I22</f>
        <v>45229.136500000001</v>
      </c>
      <c r="J21" s="173"/>
    </row>
    <row r="22" spans="2:11" ht="14.1" customHeight="1">
      <c r="B22" s="162"/>
      <c r="C22" s="228" t="s">
        <v>12</v>
      </c>
      <c r="D22" s="329">
        <v>145777</v>
      </c>
      <c r="E22" s="257">
        <v>1579</v>
      </c>
      <c r="F22" s="257">
        <v>47160</v>
      </c>
      <c r="G22" s="257"/>
      <c r="H22" s="257">
        <f>D22-F22</f>
        <v>98617</v>
      </c>
      <c r="I22" s="263">
        <v>44893</v>
      </c>
      <c r="J22" s="173"/>
    </row>
    <row r="23" spans="2:11" ht="14.1" customHeight="1" thickBot="1">
      <c r="B23" s="162"/>
      <c r="C23" s="229" t="s">
        <v>11</v>
      </c>
      <c r="D23" s="330">
        <v>750</v>
      </c>
      <c r="E23" s="258">
        <v>-22</v>
      </c>
      <c r="F23" s="258">
        <v>790</v>
      </c>
      <c r="G23" s="258"/>
      <c r="H23" s="258">
        <f>D23-F23</f>
        <v>-40</v>
      </c>
      <c r="I23" s="264">
        <v>336.13650000000001</v>
      </c>
      <c r="J23" s="173"/>
    </row>
    <row r="24" spans="2:11" ht="14.1" customHeight="1">
      <c r="B24" s="162"/>
      <c r="C24" s="227" t="s">
        <v>18</v>
      </c>
      <c r="D24" s="328">
        <f>D32+D31+D25</f>
        <v>297495</v>
      </c>
      <c r="E24" s="320">
        <f>E32+E31+E25</f>
        <v>3268</v>
      </c>
      <c r="F24" s="320">
        <f>F25+F31+F32</f>
        <v>260482.45749999999</v>
      </c>
      <c r="G24" s="320"/>
      <c r="H24" s="320">
        <f>H25+H31+H32</f>
        <v>37012.54250000001</v>
      </c>
      <c r="I24" s="262">
        <f>I25+I31+I32</f>
        <v>235885.2107</v>
      </c>
      <c r="J24" s="173"/>
    </row>
    <row r="25" spans="2:11" s="23" customFormat="1" ht="15" customHeight="1">
      <c r="B25" s="174"/>
      <c r="C25" s="230" t="s">
        <v>73</v>
      </c>
      <c r="D25" s="331">
        <f>D26+D27+D28+D29+D30</f>
        <v>231113</v>
      </c>
      <c r="E25" s="321">
        <f>E26+E27+E28+E29</f>
        <v>1669</v>
      </c>
      <c r="F25" s="321">
        <f>F26+F27+F28+F29</f>
        <v>215829.45749999999</v>
      </c>
      <c r="G25" s="321"/>
      <c r="H25" s="321">
        <f>H26+H27+H28+H29+H30</f>
        <v>15283.54250000001</v>
      </c>
      <c r="I25" s="265">
        <f t="shared" ref="I25" si="1">I26+I27+I28+I29+I30</f>
        <v>197980.2107</v>
      </c>
      <c r="J25" s="173"/>
      <c r="K25"/>
    </row>
    <row r="26" spans="2:11" s="24" customFormat="1" ht="14.1" customHeight="1">
      <c r="B26" s="175"/>
      <c r="C26" s="231" t="s">
        <v>23</v>
      </c>
      <c r="D26" s="332">
        <v>59178</v>
      </c>
      <c r="E26" s="259">
        <v>367</v>
      </c>
      <c r="F26" s="259">
        <v>70533.605599999995</v>
      </c>
      <c r="G26" s="259">
        <v>2410</v>
      </c>
      <c r="H26" s="259">
        <f>D26-F26+G26</f>
        <v>-8945.6055999999953</v>
      </c>
      <c r="I26" s="392">
        <v>49614.188199999997</v>
      </c>
      <c r="J26" s="173"/>
      <c r="K26"/>
    </row>
    <row r="27" spans="2:11" s="24" customFormat="1" ht="14.1" customHeight="1">
      <c r="B27" s="175"/>
      <c r="C27" s="231" t="s">
        <v>77</v>
      </c>
      <c r="D27" s="332">
        <v>56592</v>
      </c>
      <c r="E27" s="259">
        <v>400</v>
      </c>
      <c r="F27" s="259">
        <v>56828.205399999999</v>
      </c>
      <c r="G27" s="259">
        <v>1818</v>
      </c>
      <c r="H27" s="259">
        <f t="shared" ref="H27:H29" si="2">D27-F27+G27</f>
        <v>1581.7946000000011</v>
      </c>
      <c r="I27" s="392">
        <v>57242.501100000001</v>
      </c>
      <c r="J27" s="173"/>
      <c r="K27"/>
    </row>
    <row r="28" spans="2:11" s="24" customFormat="1" ht="14.1" customHeight="1">
      <c r="B28" s="175"/>
      <c r="C28" s="231" t="s">
        <v>78</v>
      </c>
      <c r="D28" s="332">
        <v>57631</v>
      </c>
      <c r="E28" s="259">
        <v>513</v>
      </c>
      <c r="F28" s="259">
        <v>54781.071199999998</v>
      </c>
      <c r="G28" s="259">
        <v>2170</v>
      </c>
      <c r="H28" s="259">
        <f t="shared" si="2"/>
        <v>5019.9288000000015</v>
      </c>
      <c r="I28" s="392">
        <v>54527.804499999998</v>
      </c>
      <c r="J28" s="173"/>
      <c r="K28"/>
    </row>
    <row r="29" spans="2:11" s="24" customFormat="1" ht="14.1" customHeight="1">
      <c r="B29" s="175"/>
      <c r="C29" s="231" t="s">
        <v>26</v>
      </c>
      <c r="D29" s="332">
        <v>38555</v>
      </c>
      <c r="E29" s="259">
        <v>389</v>
      </c>
      <c r="F29" s="259">
        <v>33686.575299999997</v>
      </c>
      <c r="G29" s="259">
        <v>1204</v>
      </c>
      <c r="H29" s="259">
        <f t="shared" si="2"/>
        <v>6072.4247000000032</v>
      </c>
      <c r="I29" s="392">
        <v>36595.716899999999</v>
      </c>
      <c r="J29" s="173"/>
      <c r="K29"/>
    </row>
    <row r="30" spans="2:11" s="24" customFormat="1" ht="14.1" customHeight="1">
      <c r="B30" s="175"/>
      <c r="C30" s="231" t="s">
        <v>74</v>
      </c>
      <c r="D30" s="332">
        <v>19157</v>
      </c>
      <c r="E30" s="259">
        <v>576</v>
      </c>
      <c r="F30" s="259">
        <f>SUM(G26:G29)</f>
        <v>7602</v>
      </c>
      <c r="G30" s="259"/>
      <c r="H30" s="259">
        <f>D30-F30</f>
        <v>11555</v>
      </c>
      <c r="I30" s="392"/>
      <c r="J30" s="173"/>
      <c r="K30"/>
    </row>
    <row r="31" spans="2:11" s="25" customFormat="1" ht="14.1" customHeight="1">
      <c r="B31" s="174"/>
      <c r="C31" s="230" t="s">
        <v>19</v>
      </c>
      <c r="D31" s="331">
        <v>38109</v>
      </c>
      <c r="E31" s="321">
        <v>1460</v>
      </c>
      <c r="F31" s="321">
        <v>14846</v>
      </c>
      <c r="G31" s="321"/>
      <c r="H31" s="321">
        <f>D31-F31</f>
        <v>23263</v>
      </c>
      <c r="I31" s="265">
        <v>16916</v>
      </c>
      <c r="J31" s="173"/>
      <c r="K31"/>
    </row>
    <row r="32" spans="2:11" s="25" customFormat="1" ht="14.1" customHeight="1">
      <c r="B32" s="174"/>
      <c r="C32" s="230" t="s">
        <v>75</v>
      </c>
      <c r="D32" s="331">
        <f>D33+D34</f>
        <v>28273</v>
      </c>
      <c r="E32" s="321">
        <f>E33</f>
        <v>139</v>
      </c>
      <c r="F32" s="321">
        <f>F33</f>
        <v>29807</v>
      </c>
      <c r="G32" s="321"/>
      <c r="H32" s="321">
        <f>H33+H34</f>
        <v>-1534</v>
      </c>
      <c r="I32" s="265">
        <f>I33+I34</f>
        <v>20989</v>
      </c>
      <c r="J32" s="173"/>
      <c r="K32"/>
    </row>
    <row r="33" spans="2:11" s="24" customFormat="1" ht="14.1" customHeight="1">
      <c r="B33" s="175"/>
      <c r="C33" s="231" t="s">
        <v>10</v>
      </c>
      <c r="D33" s="332">
        <v>25929</v>
      </c>
      <c r="E33" s="259">
        <v>139</v>
      </c>
      <c r="F33" s="259">
        <f>30236-F37</f>
        <v>29807</v>
      </c>
      <c r="G33" s="259">
        <v>1044</v>
      </c>
      <c r="H33" s="259">
        <f>D33-F33+G33</f>
        <v>-2834</v>
      </c>
      <c r="I33" s="266">
        <v>20989</v>
      </c>
      <c r="J33" s="173"/>
      <c r="K33"/>
    </row>
    <row r="34" spans="2:11" s="24" customFormat="1" ht="14.1" customHeight="1" thickBot="1">
      <c r="B34" s="175"/>
      <c r="C34" s="232" t="s">
        <v>76</v>
      </c>
      <c r="D34" s="333">
        <v>2344</v>
      </c>
      <c r="E34" s="260">
        <v>41</v>
      </c>
      <c r="F34" s="260">
        <f>G33</f>
        <v>1044</v>
      </c>
      <c r="G34" s="260"/>
      <c r="H34" s="260">
        <f t="shared" ref="H34:H39" si="3">D34-F34</f>
        <v>1300</v>
      </c>
      <c r="I34" s="267"/>
      <c r="J34" s="173"/>
      <c r="K34"/>
    </row>
    <row r="35" spans="2:11" ht="15.75" customHeight="1" thickBot="1">
      <c r="B35" s="162"/>
      <c r="C35" s="233" t="s">
        <v>99</v>
      </c>
      <c r="D35" s="334">
        <v>4000</v>
      </c>
      <c r="E35" s="261">
        <v>46</v>
      </c>
      <c r="F35" s="261">
        <v>720</v>
      </c>
      <c r="G35" s="261"/>
      <c r="H35" s="261">
        <f>D35-F35</f>
        <v>3280</v>
      </c>
      <c r="I35" s="268"/>
      <c r="J35" s="173"/>
    </row>
    <row r="36" spans="2:11" ht="14.1" customHeight="1" thickBot="1">
      <c r="B36" s="162"/>
      <c r="C36" s="233" t="s">
        <v>13</v>
      </c>
      <c r="D36" s="334">
        <v>513</v>
      </c>
      <c r="E36" s="261"/>
      <c r="F36" s="261">
        <v>176.17160000000001</v>
      </c>
      <c r="G36" s="261"/>
      <c r="H36" s="261">
        <f t="shared" si="3"/>
        <v>336.82839999999999</v>
      </c>
      <c r="I36" s="268">
        <v>2210</v>
      </c>
      <c r="J36" s="173"/>
    </row>
    <row r="37" spans="2:11" ht="17.25" customHeight="1" thickBot="1">
      <c r="B37" s="162"/>
      <c r="C37" s="233" t="s">
        <v>62</v>
      </c>
      <c r="D37" s="334">
        <v>3000</v>
      </c>
      <c r="E37" s="261">
        <v>20</v>
      </c>
      <c r="F37" s="261">
        <v>429</v>
      </c>
      <c r="G37" s="261"/>
      <c r="H37" s="261">
        <f t="shared" si="3"/>
        <v>2571</v>
      </c>
      <c r="I37" s="268"/>
      <c r="J37" s="173"/>
    </row>
    <row r="38" spans="2:11" ht="17.25" customHeight="1" thickBot="1">
      <c r="B38" s="162"/>
      <c r="C38" s="233" t="s">
        <v>86</v>
      </c>
      <c r="D38" s="334">
        <v>7000</v>
      </c>
      <c r="E38" s="261">
        <v>5</v>
      </c>
      <c r="F38" s="261">
        <v>828</v>
      </c>
      <c r="G38" s="261"/>
      <c r="H38" s="261">
        <f t="shared" si="3"/>
        <v>6172</v>
      </c>
      <c r="I38" s="268">
        <v>475</v>
      </c>
      <c r="J38" s="173"/>
    </row>
    <row r="39" spans="2:11" s="86" customFormat="1" ht="17.25" customHeight="1" thickBot="1">
      <c r="B39" s="162"/>
      <c r="C39" s="233" t="s">
        <v>68</v>
      </c>
      <c r="D39" s="334">
        <v>200</v>
      </c>
      <c r="E39" s="261"/>
      <c r="F39" s="261"/>
      <c r="G39" s="261"/>
      <c r="H39" s="261">
        <f t="shared" si="3"/>
        <v>200</v>
      </c>
      <c r="I39" s="268"/>
      <c r="J39" s="173"/>
      <c r="K39"/>
    </row>
    <row r="40" spans="2:11" ht="14.1" customHeight="1" thickBot="1">
      <c r="B40" s="162"/>
      <c r="C40" s="199" t="s">
        <v>14</v>
      </c>
      <c r="D40" s="334"/>
      <c r="E40" s="261"/>
      <c r="F40" s="261"/>
      <c r="G40" s="261"/>
      <c r="H40" s="261">
        <f>D40-F40</f>
        <v>0</v>
      </c>
      <c r="I40" s="268">
        <v>263.937099999981</v>
      </c>
      <c r="J40" s="173"/>
    </row>
    <row r="41" spans="2:11" ht="16.5" customHeight="1" thickBot="1">
      <c r="B41" s="162"/>
      <c r="C41" s="250" t="s">
        <v>9</v>
      </c>
      <c r="D41" s="319">
        <f>D21+D24+D35+D36+D37+D38+D39+D40</f>
        <v>458735</v>
      </c>
      <c r="E41" s="322">
        <f>E21+E24+E35+E36+E37+E38+E39+E40</f>
        <v>4896</v>
      </c>
      <c r="F41" s="322">
        <v>310044</v>
      </c>
      <c r="G41" s="322"/>
      <c r="H41" s="322">
        <f>H21+H24+H35+H36+H37+H38+H39+H40</f>
        <v>148149.37090000001</v>
      </c>
      <c r="I41" s="269">
        <v>284066</v>
      </c>
      <c r="J41" s="173"/>
    </row>
    <row r="42" spans="2:11" s="18" customFormat="1" ht="12.95" customHeight="1"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K42"/>
    </row>
    <row r="43" spans="2:11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2:11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2:11" s="18" customFormat="1" ht="15">
      <c r="B45" s="167"/>
      <c r="C45" s="285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2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2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2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0" ht="17.100000000000001" customHeight="1" thickTop="1">
      <c r="B49" s="375" t="s">
        <v>1</v>
      </c>
      <c r="C49" s="376"/>
      <c r="D49" s="376"/>
      <c r="E49" s="376"/>
      <c r="F49" s="376"/>
      <c r="G49" s="376"/>
      <c r="H49" s="376"/>
      <c r="I49" s="376"/>
      <c r="J49" s="377"/>
    </row>
    <row r="50" spans="2:10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0" ht="14.1" customHeight="1" thickBot="1">
      <c r="B51" s="162"/>
      <c r="C51" s="365" t="s">
        <v>2</v>
      </c>
      <c r="D51" s="366"/>
      <c r="E51" s="183"/>
      <c r="F51" s="183"/>
      <c r="G51" s="183"/>
      <c r="H51" s="161"/>
      <c r="I51" s="161"/>
      <c r="J51" s="163"/>
    </row>
    <row r="52" spans="2:10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0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0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0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0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0" ht="17.100000000000001" customHeight="1" thickBot="1">
      <c r="B57" s="372" t="s">
        <v>8</v>
      </c>
      <c r="C57" s="373"/>
      <c r="D57" s="373"/>
      <c r="E57" s="373"/>
      <c r="F57" s="373"/>
      <c r="G57" s="373"/>
      <c r="H57" s="373"/>
      <c r="I57" s="373"/>
      <c r="J57" s="374"/>
    </row>
    <row r="58" spans="2:10" s="3" customFormat="1" ht="48" customHeight="1" thickBot="1">
      <c r="B58" s="188"/>
      <c r="C58" s="248" t="s">
        <v>20</v>
      </c>
      <c r="D58" s="325" t="s">
        <v>21</v>
      </c>
      <c r="E58" s="246" t="str">
        <f>E20</f>
        <v>LANDET KVANTUM UKE 21</v>
      </c>
      <c r="F58" s="246" t="str">
        <f>F20</f>
        <v>LANDET KVANTUM T.O.M UKE 21</v>
      </c>
      <c r="G58" s="246" t="str">
        <f>H20</f>
        <v>RESTKVOTER</v>
      </c>
      <c r="H58" s="247" t="str">
        <f>I20</f>
        <v>LANDET KVANTUM T.O.M. UKE 21 2013</v>
      </c>
      <c r="I58" s="189"/>
      <c r="J58" s="190"/>
    </row>
    <row r="59" spans="2:10" ht="14.1" customHeight="1">
      <c r="B59" s="191"/>
      <c r="C59" s="192" t="s">
        <v>38</v>
      </c>
      <c r="D59" s="382"/>
      <c r="E59" s="323">
        <v>46</v>
      </c>
      <c r="F59" s="323">
        <v>205</v>
      </c>
      <c r="G59" s="385"/>
      <c r="H59" s="286">
        <v>289</v>
      </c>
      <c r="I59" s="208"/>
      <c r="J59" s="393"/>
    </row>
    <row r="60" spans="2:10" ht="14.1" customHeight="1">
      <c r="B60" s="191"/>
      <c r="C60" s="193" t="s">
        <v>35</v>
      </c>
      <c r="D60" s="383"/>
      <c r="E60" s="299">
        <v>106</v>
      </c>
      <c r="F60" s="299">
        <v>635</v>
      </c>
      <c r="G60" s="386"/>
      <c r="H60" s="350">
        <v>663</v>
      </c>
      <c r="I60" s="208"/>
      <c r="J60" s="393"/>
    </row>
    <row r="61" spans="2:10" ht="14.1" customHeight="1" thickBot="1">
      <c r="B61" s="191"/>
      <c r="C61" s="194" t="s">
        <v>39</v>
      </c>
      <c r="D61" s="384"/>
      <c r="E61" s="297">
        <v>10</v>
      </c>
      <c r="F61" s="297">
        <v>65</v>
      </c>
      <c r="G61" s="387"/>
      <c r="H61" s="298">
        <v>26</v>
      </c>
      <c r="I61" s="208"/>
      <c r="J61" s="393"/>
    </row>
    <row r="62" spans="2:10" s="122" customFormat="1" ht="15.6" customHeight="1">
      <c r="B62" s="209"/>
      <c r="C62" s="195" t="s">
        <v>69</v>
      </c>
      <c r="D62" s="326">
        <v>5500</v>
      </c>
      <c r="E62" s="299">
        <f>E63+E64+E65</f>
        <v>3</v>
      </c>
      <c r="F62" s="299">
        <f>F63+F64+F65</f>
        <v>21.0503</v>
      </c>
      <c r="G62" s="300">
        <f>D62-F62</f>
        <v>5478.9497000000001</v>
      </c>
      <c r="H62" s="350">
        <f>H63+H64+H65</f>
        <v>49</v>
      </c>
      <c r="I62" s="210"/>
      <c r="J62" s="393"/>
    </row>
    <row r="63" spans="2:10" s="24" customFormat="1" ht="14.1" customHeight="1">
      <c r="B63" s="196"/>
      <c r="C63" s="197" t="s">
        <v>40</v>
      </c>
      <c r="D63" s="327"/>
      <c r="E63" s="259"/>
      <c r="F63" s="259">
        <v>2.0503</v>
      </c>
      <c r="G63" s="301"/>
      <c r="H63" s="266">
        <v>3</v>
      </c>
      <c r="I63" s="198"/>
      <c r="J63" s="393"/>
    </row>
    <row r="64" spans="2:10" s="24" customFormat="1" ht="14.1" customHeight="1">
      <c r="B64" s="196"/>
      <c r="C64" s="197" t="s">
        <v>41</v>
      </c>
      <c r="D64" s="327"/>
      <c r="E64" s="259">
        <v>2</v>
      </c>
      <c r="F64" s="259">
        <v>8</v>
      </c>
      <c r="G64" s="301"/>
      <c r="H64" s="266">
        <v>21</v>
      </c>
      <c r="I64" s="235"/>
      <c r="J64" s="393"/>
    </row>
    <row r="65" spans="2:10" s="24" customFormat="1" ht="14.1" customHeight="1" thickBot="1">
      <c r="B65" s="196"/>
      <c r="C65" s="197" t="s">
        <v>42</v>
      </c>
      <c r="D65" s="327"/>
      <c r="E65" s="259">
        <v>1</v>
      </c>
      <c r="F65" s="259">
        <v>11</v>
      </c>
      <c r="G65" s="302"/>
      <c r="H65" s="266">
        <v>25</v>
      </c>
      <c r="I65" s="235"/>
      <c r="J65" s="393"/>
    </row>
    <row r="66" spans="2:10" ht="14.1" customHeight="1" thickBot="1">
      <c r="B66" s="162"/>
      <c r="C66" s="199" t="s">
        <v>43</v>
      </c>
      <c r="D66" s="308">
        <v>200</v>
      </c>
      <c r="E66" s="291"/>
      <c r="F66" s="291">
        <v>0.84719999999999995</v>
      </c>
      <c r="G66" s="303">
        <f>D66-F66</f>
        <v>199.15280000000001</v>
      </c>
      <c r="H66" s="292">
        <v>44</v>
      </c>
      <c r="I66" s="204"/>
      <c r="J66" s="393"/>
    </row>
    <row r="67" spans="2:10" ht="14.1" customHeight="1" thickBot="1">
      <c r="B67" s="162"/>
      <c r="C67" s="199" t="s">
        <v>14</v>
      </c>
      <c r="D67" s="308"/>
      <c r="E67" s="291"/>
      <c r="F67" s="291"/>
      <c r="G67" s="303"/>
      <c r="H67" s="292">
        <v>54</v>
      </c>
      <c r="I67" s="204"/>
      <c r="J67" s="393"/>
    </row>
    <row r="68" spans="2:10" s="3" customFormat="1" ht="14.1" customHeight="1" thickBot="1">
      <c r="B68" s="160"/>
      <c r="C68" s="250" t="s">
        <v>9</v>
      </c>
      <c r="D68" s="319">
        <v>9675</v>
      </c>
      <c r="E68" s="322">
        <f>E59+E60+E61+E62+E66+E67</f>
        <v>165</v>
      </c>
      <c r="F68" s="322">
        <f>F59+F60+F61+F62+F66+F67</f>
        <v>926.89750000000004</v>
      </c>
      <c r="G68" s="304">
        <f>D68-F68</f>
        <v>8748.1025000000009</v>
      </c>
      <c r="H68" s="269">
        <f>H59+H60+H61+H62+H66+H67</f>
        <v>1125</v>
      </c>
      <c r="I68" s="225"/>
      <c r="J68" s="393"/>
    </row>
    <row r="69" spans="2:10" s="3" customFormat="1" ht="19.149999999999999" customHeight="1" thickBot="1">
      <c r="B69" s="205"/>
      <c r="C69" s="388"/>
      <c r="D69" s="388"/>
      <c r="E69" s="388"/>
      <c r="F69" s="201"/>
      <c r="G69" s="201"/>
      <c r="H69" s="234"/>
      <c r="I69" s="206"/>
      <c r="J69" s="207"/>
    </row>
    <row r="70" spans="2:10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0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0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0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0" ht="17.100000000000001" customHeight="1" thickTop="1">
      <c r="B74" s="375" t="s">
        <v>1</v>
      </c>
      <c r="C74" s="376"/>
      <c r="D74" s="376"/>
      <c r="E74" s="376"/>
      <c r="F74" s="376"/>
      <c r="G74" s="376"/>
      <c r="H74" s="376"/>
      <c r="I74" s="376"/>
      <c r="J74" s="377"/>
    </row>
    <row r="75" spans="2:10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0" ht="14.1" customHeight="1" thickBot="1">
      <c r="B76" s="160"/>
      <c r="C76" s="370" t="s">
        <v>2</v>
      </c>
      <c r="D76" s="371"/>
      <c r="E76" s="370" t="s">
        <v>21</v>
      </c>
      <c r="F76" s="378"/>
      <c r="G76" s="370" t="s">
        <v>22</v>
      </c>
      <c r="H76" s="371"/>
      <c r="I76" s="204"/>
      <c r="J76" s="158"/>
    </row>
    <row r="77" spans="2:10" ht="15">
      <c r="B77" s="162"/>
      <c r="C77" s="213" t="s">
        <v>33</v>
      </c>
      <c r="D77" s="221">
        <v>88115</v>
      </c>
      <c r="E77" s="356" t="s">
        <v>5</v>
      </c>
      <c r="F77" s="223">
        <v>33148</v>
      </c>
      <c r="G77" s="355" t="s">
        <v>27</v>
      </c>
      <c r="H77" s="223">
        <v>9735</v>
      </c>
      <c r="I77" s="204"/>
      <c r="J77" s="158"/>
    </row>
    <row r="78" spans="2:10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55" t="s">
        <v>70</v>
      </c>
      <c r="H78" s="221">
        <v>40021</v>
      </c>
      <c r="I78" s="204"/>
      <c r="J78" s="158"/>
    </row>
    <row r="79" spans="2:10" ht="15.75" thickBot="1">
      <c r="B79" s="162"/>
      <c r="C79" s="213" t="s">
        <v>34</v>
      </c>
      <c r="D79" s="221">
        <v>11270</v>
      </c>
      <c r="E79" s="50"/>
      <c r="F79" s="357"/>
      <c r="G79" s="355" t="s">
        <v>71</v>
      </c>
      <c r="H79" s="221">
        <v>4327</v>
      </c>
      <c r="I79" s="204"/>
      <c r="J79" s="158"/>
    </row>
    <row r="80" spans="2:10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2:11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2:11" ht="15">
      <c r="B82" s="162"/>
      <c r="C82" s="45"/>
      <c r="D82" s="161"/>
      <c r="E82" s="161"/>
      <c r="F82" s="161"/>
      <c r="G82" s="161"/>
      <c r="H82" s="161"/>
      <c r="I82" s="161"/>
      <c r="J82" s="163"/>
    </row>
    <row r="83" spans="2:11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2:11" ht="14.1" customHeight="1" thickTop="1">
      <c r="B84" s="379" t="s">
        <v>8</v>
      </c>
      <c r="C84" s="380"/>
      <c r="D84" s="380"/>
      <c r="E84" s="380"/>
      <c r="F84" s="380"/>
      <c r="G84" s="380"/>
      <c r="H84" s="380"/>
      <c r="I84" s="380"/>
      <c r="J84" s="381"/>
    </row>
    <row r="85" spans="2:11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2:11" ht="48.75" customHeight="1" thickBot="1">
      <c r="B86" s="9"/>
      <c r="C86" s="248" t="s">
        <v>20</v>
      </c>
      <c r="D86" s="249" t="s">
        <v>21</v>
      </c>
      <c r="E86" s="246" t="str">
        <f>E20</f>
        <v>LANDET KVANTUM UKE 21</v>
      </c>
      <c r="F86" s="246" t="str">
        <f>F20</f>
        <v>LANDET KVANTUM T.O.M UKE 21</v>
      </c>
      <c r="G86" s="246" t="str">
        <f>H20</f>
        <v>RESTKVOTER</v>
      </c>
      <c r="H86" s="247" t="str">
        <f>I20</f>
        <v>LANDET KVANTUM T.O.M. UKE 21 2013</v>
      </c>
      <c r="I86" s="6"/>
      <c r="J86" s="10"/>
    </row>
    <row r="87" spans="2:11" ht="14.1" customHeight="1">
      <c r="B87" s="9"/>
      <c r="C87" s="244" t="s">
        <v>17</v>
      </c>
      <c r="D87" s="323">
        <f>D89+D88</f>
        <v>33148</v>
      </c>
      <c r="E87" s="323">
        <f>E89+E88</f>
        <v>363</v>
      </c>
      <c r="F87" s="323">
        <f>F88+F89</f>
        <v>11485</v>
      </c>
      <c r="G87" s="323">
        <f>G88+G89</f>
        <v>21663</v>
      </c>
      <c r="H87" s="286">
        <f>H88+H89</f>
        <v>14344.7492</v>
      </c>
      <c r="I87" s="43"/>
      <c r="J87" s="173"/>
    </row>
    <row r="88" spans="2:11" ht="14.1" customHeight="1">
      <c r="B88" s="9"/>
      <c r="C88" s="239" t="s">
        <v>12</v>
      </c>
      <c r="D88" s="287">
        <v>32398</v>
      </c>
      <c r="E88" s="287">
        <v>365</v>
      </c>
      <c r="F88" s="287">
        <v>10891</v>
      </c>
      <c r="G88" s="287">
        <f>D88-F88</f>
        <v>21507</v>
      </c>
      <c r="H88" s="288">
        <v>14159</v>
      </c>
      <c r="I88" s="43"/>
      <c r="J88" s="173"/>
    </row>
    <row r="89" spans="2:11" ht="14.1" customHeight="1" thickBot="1">
      <c r="B89" s="9"/>
      <c r="C89" s="240" t="s">
        <v>11</v>
      </c>
      <c r="D89" s="289">
        <v>750</v>
      </c>
      <c r="E89" s="289">
        <v>-2</v>
      </c>
      <c r="F89" s="289">
        <v>594</v>
      </c>
      <c r="G89" s="289">
        <f>D89-F89</f>
        <v>156</v>
      </c>
      <c r="H89" s="290">
        <v>185.7492</v>
      </c>
      <c r="I89" s="6"/>
      <c r="J89" s="173"/>
    </row>
    <row r="90" spans="2:11" ht="14.1" customHeight="1">
      <c r="B90" s="2"/>
      <c r="C90" s="244" t="s">
        <v>18</v>
      </c>
      <c r="D90" s="307">
        <f>D91+D97+D98</f>
        <v>54083</v>
      </c>
      <c r="E90" s="323">
        <f>E91+E97+E98</f>
        <v>1761</v>
      </c>
      <c r="F90" s="323">
        <f>F91+F97+F98</f>
        <v>22318</v>
      </c>
      <c r="G90" s="323">
        <f t="shared" ref="G90" si="4">G91+G97+G98</f>
        <v>31765</v>
      </c>
      <c r="H90" s="286">
        <f>H91+H97+H98</f>
        <v>27998</v>
      </c>
      <c r="I90" s="4"/>
      <c r="J90" s="173"/>
    </row>
    <row r="91" spans="2:11" ht="15.75" customHeight="1">
      <c r="B91" s="22"/>
      <c r="C91" s="242" t="s">
        <v>73</v>
      </c>
      <c r="D91" s="310">
        <f>D92+D93+D94+D95+D96</f>
        <v>40021</v>
      </c>
      <c r="E91" s="324">
        <f>E92+E93+E94+E95+E96</f>
        <v>1400</v>
      </c>
      <c r="F91" s="324">
        <f>F92+F93+F94+F95+F96</f>
        <v>16815</v>
      </c>
      <c r="G91" s="324">
        <f>G92+G93+G94+G95+G96</f>
        <v>23206</v>
      </c>
      <c r="H91" s="294">
        <f t="shared" ref="H91" si="5">H92+H93+H95+H96</f>
        <v>21426</v>
      </c>
      <c r="I91" s="44"/>
      <c r="J91" s="173"/>
    </row>
    <row r="92" spans="2:11" s="24" customFormat="1" ht="14.1" customHeight="1">
      <c r="B92" s="175"/>
      <c r="C92" s="241" t="s">
        <v>23</v>
      </c>
      <c r="D92" s="327">
        <v>9029</v>
      </c>
      <c r="E92" s="352">
        <v>138</v>
      </c>
      <c r="F92" s="352">
        <v>2331</v>
      </c>
      <c r="G92" s="352">
        <f>D92-F92</f>
        <v>6698</v>
      </c>
      <c r="H92" s="358">
        <v>2902</v>
      </c>
      <c r="I92" s="181"/>
      <c r="J92" s="173"/>
      <c r="K92"/>
    </row>
    <row r="93" spans="2:11" s="24" customFormat="1" ht="14.1" customHeight="1">
      <c r="B93" s="175"/>
      <c r="C93" s="241" t="s">
        <v>24</v>
      </c>
      <c r="D93" s="327">
        <v>8324</v>
      </c>
      <c r="E93" s="352">
        <v>275</v>
      </c>
      <c r="F93" s="352">
        <v>4627</v>
      </c>
      <c r="G93" s="352">
        <f t="shared" ref="G93:G99" si="6">D93-F93</f>
        <v>3697</v>
      </c>
      <c r="H93" s="358">
        <v>4554</v>
      </c>
      <c r="I93" s="181"/>
      <c r="J93" s="173"/>
      <c r="K93"/>
    </row>
    <row r="94" spans="2:11" s="24" customFormat="1" ht="14.1" customHeight="1">
      <c r="B94" s="175"/>
      <c r="C94" s="241" t="s">
        <v>81</v>
      </c>
      <c r="D94" s="327">
        <v>4338</v>
      </c>
      <c r="E94" s="352"/>
      <c r="F94" s="352"/>
      <c r="G94" s="352">
        <f>D94-F94</f>
        <v>4338</v>
      </c>
      <c r="H94" s="358"/>
      <c r="I94" s="181"/>
      <c r="J94" s="173"/>
      <c r="K94"/>
    </row>
    <row r="95" spans="2:11" s="24" customFormat="1" ht="14.1" customHeight="1">
      <c r="B95" s="175"/>
      <c r="C95" s="241" t="s">
        <v>25</v>
      </c>
      <c r="D95" s="327">
        <v>11806</v>
      </c>
      <c r="E95" s="352">
        <v>483</v>
      </c>
      <c r="F95" s="352">
        <v>5853</v>
      </c>
      <c r="G95" s="352">
        <f t="shared" si="6"/>
        <v>5953</v>
      </c>
      <c r="H95" s="358">
        <v>7977</v>
      </c>
      <c r="I95" s="181"/>
      <c r="J95" s="173"/>
      <c r="K95"/>
    </row>
    <row r="96" spans="2:11" s="24" customFormat="1" ht="14.1" customHeight="1">
      <c r="B96" s="175"/>
      <c r="C96" s="241" t="s">
        <v>26</v>
      </c>
      <c r="D96" s="327">
        <v>6524</v>
      </c>
      <c r="E96" s="352">
        <v>504</v>
      </c>
      <c r="F96" s="352">
        <v>4004</v>
      </c>
      <c r="G96" s="352">
        <f t="shared" si="6"/>
        <v>2520</v>
      </c>
      <c r="H96" s="358">
        <v>5993</v>
      </c>
      <c r="I96" s="181"/>
      <c r="J96" s="173"/>
      <c r="K96"/>
    </row>
    <row r="97" spans="1:11" ht="14.1" customHeight="1">
      <c r="B97" s="22"/>
      <c r="C97" s="242" t="s">
        <v>35</v>
      </c>
      <c r="D97" s="310">
        <v>9735</v>
      </c>
      <c r="E97" s="324">
        <v>350</v>
      </c>
      <c r="F97" s="324">
        <v>4595</v>
      </c>
      <c r="G97" s="324">
        <f t="shared" si="6"/>
        <v>5140</v>
      </c>
      <c r="H97" s="294">
        <v>5578</v>
      </c>
      <c r="I97" s="44"/>
      <c r="J97" s="173"/>
    </row>
    <row r="98" spans="1:11" ht="14.1" customHeight="1" thickBot="1">
      <c r="B98" s="22"/>
      <c r="C98" s="243" t="s">
        <v>71</v>
      </c>
      <c r="D98" s="311">
        <v>4327</v>
      </c>
      <c r="E98" s="295">
        <v>11</v>
      </c>
      <c r="F98" s="295">
        <v>908</v>
      </c>
      <c r="G98" s="295">
        <f t="shared" si="6"/>
        <v>3419</v>
      </c>
      <c r="H98" s="296">
        <v>994</v>
      </c>
      <c r="I98" s="44"/>
      <c r="J98" s="173"/>
    </row>
    <row r="99" spans="1:11" ht="14.1" customHeight="1" thickBot="1">
      <c r="B99" s="9"/>
      <c r="C99" s="245" t="s">
        <v>13</v>
      </c>
      <c r="D99" s="308">
        <v>584</v>
      </c>
      <c r="E99" s="291"/>
      <c r="F99" s="291">
        <v>46.658200000000001</v>
      </c>
      <c r="G99" s="291">
        <f t="shared" si="6"/>
        <v>537.34180000000003</v>
      </c>
      <c r="H99" s="292">
        <v>453.0335</v>
      </c>
      <c r="I99" s="6"/>
      <c r="J99" s="173"/>
    </row>
    <row r="100" spans="1:11" ht="18" customHeight="1" thickBot="1">
      <c r="B100" s="9"/>
      <c r="C100" s="245" t="s">
        <v>87</v>
      </c>
      <c r="D100" s="308">
        <v>300</v>
      </c>
      <c r="E100" s="291"/>
      <c r="F100" s="291">
        <v>23.098600000000001</v>
      </c>
      <c r="G100" s="291">
        <f>D100-F100</f>
        <v>276.90140000000002</v>
      </c>
      <c r="H100" s="292">
        <v>25.806999999999999</v>
      </c>
      <c r="I100" s="6"/>
      <c r="J100" s="173"/>
    </row>
    <row r="101" spans="1:11" ht="14.1" customHeight="1" thickBot="1">
      <c r="B101" s="9"/>
      <c r="C101" s="245" t="s">
        <v>14</v>
      </c>
      <c r="D101" s="308"/>
      <c r="E101" s="291">
        <v>-12</v>
      </c>
      <c r="F101" s="291"/>
      <c r="G101" s="291">
        <f>D101-F101</f>
        <v>0</v>
      </c>
      <c r="H101" s="292">
        <v>121.75220000000263</v>
      </c>
      <c r="I101" s="6"/>
      <c r="J101" s="173"/>
    </row>
    <row r="102" spans="1:11" ht="14.1" customHeight="1" thickBot="1">
      <c r="B102" s="9"/>
      <c r="C102" s="250" t="s">
        <v>9</v>
      </c>
      <c r="D102" s="335">
        <f>D87+D90+D99+D100+D101</f>
        <v>88115</v>
      </c>
      <c r="E102" s="305">
        <f>E87+E90+E99+E100+E101</f>
        <v>2112</v>
      </c>
      <c r="F102" s="305">
        <f>F87+F90+F99+F100+F101</f>
        <v>33872.756799999996</v>
      </c>
      <c r="G102" s="305">
        <f>G87+G90+G99+G100+G101</f>
        <v>54242.243200000004</v>
      </c>
      <c r="H102" s="306">
        <f t="shared" ref="H102" si="7">H87+H90+H99+H100+H101</f>
        <v>42943.341899999999</v>
      </c>
      <c r="I102" s="43"/>
      <c r="J102" s="173"/>
    </row>
    <row r="103" spans="1:11" ht="13.5" customHeight="1">
      <c r="B103" s="15"/>
      <c r="C103" s="16" t="s">
        <v>28</v>
      </c>
      <c r="D103" s="270"/>
      <c r="E103" s="270"/>
      <c r="F103" s="271"/>
      <c r="G103" s="271"/>
      <c r="H103" s="272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85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75" t="s">
        <v>1</v>
      </c>
      <c r="C110" s="376"/>
      <c r="D110" s="376"/>
      <c r="E110" s="376"/>
      <c r="F110" s="376"/>
      <c r="G110" s="376"/>
      <c r="H110" s="376"/>
      <c r="I110" s="376"/>
      <c r="J110" s="377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70" t="s">
        <v>2</v>
      </c>
      <c r="D112" s="371"/>
      <c r="E112" s="370" t="s">
        <v>21</v>
      </c>
      <c r="F112" s="371"/>
      <c r="G112" s="370" t="s">
        <v>22</v>
      </c>
      <c r="H112" s="371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72" t="s">
        <v>8</v>
      </c>
      <c r="C119" s="373"/>
      <c r="D119" s="373"/>
      <c r="E119" s="373"/>
      <c r="F119" s="373"/>
      <c r="G119" s="373"/>
      <c r="H119" s="373"/>
      <c r="I119" s="373"/>
      <c r="J119" s="374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25" t="s">
        <v>21</v>
      </c>
      <c r="E121" s="359" t="str">
        <f>E20</f>
        <v>LANDET KVANTUM UKE 21</v>
      </c>
      <c r="F121" s="246" t="str">
        <f>F20</f>
        <v>LANDET KVANTUM T.O.M UKE 21</v>
      </c>
      <c r="G121" s="246" t="str">
        <f>H20</f>
        <v>RESTKVOTER</v>
      </c>
      <c r="H121" s="247" t="str">
        <f>I20</f>
        <v>LANDET KVANTUM T.O.M. UKE 21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36">
        <f>D123+D124+D125</f>
        <v>37000</v>
      </c>
      <c r="E122" s="345">
        <f>E123+E124+E125</f>
        <v>997</v>
      </c>
      <c r="F122" s="345">
        <f>F123+F124+F125</f>
        <v>26064</v>
      </c>
      <c r="G122" s="345">
        <f t="shared" ref="G122" si="8">G123+G124+G125</f>
        <v>10936</v>
      </c>
      <c r="H122" s="394">
        <f>H123+H124+H125</f>
        <v>19780</v>
      </c>
      <c r="I122" s="395"/>
      <c r="J122" s="173"/>
      <c r="K122"/>
    </row>
    <row r="123" spans="2:11" ht="14.1" customHeight="1">
      <c r="B123" s="9"/>
      <c r="C123" s="239" t="s">
        <v>12</v>
      </c>
      <c r="D123" s="337">
        <v>29600</v>
      </c>
      <c r="E123" s="343">
        <v>896</v>
      </c>
      <c r="F123" s="343">
        <v>20795</v>
      </c>
      <c r="G123" s="343">
        <f t="shared" ref="G123:G127" si="9">D123-F123</f>
        <v>8805</v>
      </c>
      <c r="H123" s="396">
        <v>17129</v>
      </c>
      <c r="I123" s="43"/>
      <c r="J123" s="173"/>
    </row>
    <row r="124" spans="2:11" ht="14.1" customHeight="1">
      <c r="B124" s="9"/>
      <c r="C124" s="239" t="s">
        <v>11</v>
      </c>
      <c r="D124" s="337">
        <v>6900</v>
      </c>
      <c r="E124" s="343">
        <v>101</v>
      </c>
      <c r="F124" s="343">
        <v>5269</v>
      </c>
      <c r="G124" s="343">
        <f t="shared" si="9"/>
        <v>1631</v>
      </c>
      <c r="H124" s="396">
        <v>2651</v>
      </c>
      <c r="I124" s="43"/>
      <c r="J124" s="173"/>
    </row>
    <row r="125" spans="2:11" ht="14.1" customHeight="1" thickBot="1">
      <c r="B125" s="9"/>
      <c r="C125" s="240" t="s">
        <v>46</v>
      </c>
      <c r="D125" s="338">
        <v>500</v>
      </c>
      <c r="E125" s="347"/>
      <c r="F125" s="347"/>
      <c r="G125" s="347">
        <f t="shared" si="9"/>
        <v>500</v>
      </c>
      <c r="H125" s="397"/>
      <c r="I125" s="43"/>
      <c r="J125" s="173"/>
    </row>
    <row r="126" spans="2:11" s="122" customFormat="1" ht="14.1" customHeight="1" thickBot="1">
      <c r="B126" s="124"/>
      <c r="C126" s="51" t="s">
        <v>45</v>
      </c>
      <c r="D126" s="339">
        <v>25000</v>
      </c>
      <c r="E126" s="346">
        <v>3702</v>
      </c>
      <c r="F126" s="346">
        <v>13924</v>
      </c>
      <c r="G126" s="346">
        <f t="shared" si="9"/>
        <v>11076</v>
      </c>
      <c r="H126" s="398">
        <v>9791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40">
        <f>D128+D133+D136</f>
        <v>38000</v>
      </c>
      <c r="E127" s="349">
        <f>E128+E133+E136</f>
        <v>675</v>
      </c>
      <c r="F127" s="349">
        <f>F136+F133+F128</f>
        <v>24903.980000000003</v>
      </c>
      <c r="G127" s="349">
        <f t="shared" si="9"/>
        <v>13096.019999999997</v>
      </c>
      <c r="H127" s="399">
        <f>H133+H136+H128</f>
        <v>21541</v>
      </c>
      <c r="I127" s="6"/>
      <c r="J127" s="173"/>
      <c r="K127"/>
    </row>
    <row r="128" spans="2:11" ht="15.75" customHeight="1">
      <c r="B128" s="2"/>
      <c r="C128" s="52" t="s">
        <v>73</v>
      </c>
      <c r="D128" s="341">
        <f>D129+D130+D131+D132</f>
        <v>28500</v>
      </c>
      <c r="E128" s="348">
        <f>E129+E130+E131+E132</f>
        <v>594</v>
      </c>
      <c r="F128" s="348">
        <f>F129+F130+F132+F131</f>
        <v>18443.980000000003</v>
      </c>
      <c r="G128" s="348">
        <f>G129+G130+G131+G132</f>
        <v>10056.02</v>
      </c>
      <c r="H128" s="400">
        <f>H129+H130+H131+H132</f>
        <v>15781</v>
      </c>
      <c r="I128" s="4"/>
      <c r="J128" s="173"/>
    </row>
    <row r="129" spans="2:11" s="24" customFormat="1" ht="14.1" customHeight="1">
      <c r="B129" s="53"/>
      <c r="C129" s="241" t="s">
        <v>23</v>
      </c>
      <c r="D129" s="353">
        <v>8065</v>
      </c>
      <c r="E129" s="354">
        <v>65</v>
      </c>
      <c r="F129" s="354">
        <v>1477.6931</v>
      </c>
      <c r="G129" s="354">
        <f t="shared" ref="G129:G134" si="10">D129-F129</f>
        <v>6587.3068999999996</v>
      </c>
      <c r="H129" s="401">
        <v>2005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53">
        <v>7410</v>
      </c>
      <c r="E130" s="354">
        <v>78</v>
      </c>
      <c r="F130" s="354">
        <v>6127.7199000000001</v>
      </c>
      <c r="G130" s="354">
        <f t="shared" si="10"/>
        <v>1282.2800999999999</v>
      </c>
      <c r="H130" s="401">
        <v>5996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53">
        <v>7382</v>
      </c>
      <c r="E131" s="354">
        <v>87</v>
      </c>
      <c r="F131" s="354">
        <v>5807.4742999999999</v>
      </c>
      <c r="G131" s="354">
        <f t="shared" si="10"/>
        <v>1574.5257000000001</v>
      </c>
      <c r="H131" s="401">
        <v>3684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53">
        <v>5643</v>
      </c>
      <c r="E132" s="354">
        <v>364</v>
      </c>
      <c r="F132" s="354">
        <v>5031.0927000000001</v>
      </c>
      <c r="G132" s="354">
        <f t="shared" si="10"/>
        <v>611.90729999999985</v>
      </c>
      <c r="H132" s="401">
        <v>4096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42">
        <f>D134+D135</f>
        <v>4180</v>
      </c>
      <c r="E133" s="344">
        <f>E134+E135</f>
        <v>11</v>
      </c>
      <c r="F133" s="344">
        <f>F135+F134</f>
        <v>4272</v>
      </c>
      <c r="G133" s="344">
        <f t="shared" si="10"/>
        <v>-92</v>
      </c>
      <c r="H133" s="402">
        <f>H134+H135</f>
        <v>3381</v>
      </c>
      <c r="I133" s="44"/>
      <c r="J133" s="173"/>
      <c r="K133"/>
    </row>
    <row r="134" spans="2:11" ht="14.1" customHeight="1">
      <c r="B134" s="9"/>
      <c r="C134" s="241" t="s">
        <v>47</v>
      </c>
      <c r="D134" s="309">
        <v>3680</v>
      </c>
      <c r="E134" s="293">
        <v>11</v>
      </c>
      <c r="F134" s="293">
        <v>4272</v>
      </c>
      <c r="G134" s="293">
        <f t="shared" si="10"/>
        <v>-592</v>
      </c>
      <c r="H134" s="403">
        <v>3381</v>
      </c>
      <c r="I134" s="6"/>
      <c r="J134" s="173"/>
    </row>
    <row r="135" spans="2:11" ht="14.1" customHeight="1">
      <c r="B135" s="22"/>
      <c r="C135" s="241" t="s">
        <v>48</v>
      </c>
      <c r="D135" s="309">
        <v>500</v>
      </c>
      <c r="E135" s="293"/>
      <c r="F135" s="293"/>
      <c r="G135" s="293"/>
      <c r="H135" s="403"/>
      <c r="I135" s="44"/>
      <c r="J135" s="173"/>
    </row>
    <row r="136" spans="2:11" ht="14.1" customHeight="1" thickBot="1">
      <c r="B136" s="9"/>
      <c r="C136" s="243" t="s">
        <v>75</v>
      </c>
      <c r="D136" s="311">
        <v>5320</v>
      </c>
      <c r="E136" s="295">
        <v>70</v>
      </c>
      <c r="F136" s="295">
        <v>2188</v>
      </c>
      <c r="G136" s="295">
        <f>D136-F136</f>
        <v>3132</v>
      </c>
      <c r="H136" s="404">
        <v>2379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312">
        <v>163</v>
      </c>
      <c r="E137" s="297"/>
      <c r="F137" s="297">
        <v>5.3563999999999998</v>
      </c>
      <c r="G137" s="297">
        <f>D137-F137</f>
        <v>157.64359999999999</v>
      </c>
      <c r="H137" s="398">
        <v>22.174499999999998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308">
        <v>2000</v>
      </c>
      <c r="E138" s="291">
        <v>5</v>
      </c>
      <c r="F138" s="291">
        <v>78</v>
      </c>
      <c r="G138" s="291">
        <f>D138-F138</f>
        <v>1922</v>
      </c>
      <c r="H138" s="399">
        <v>88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308">
        <v>350</v>
      </c>
      <c r="E139" s="291"/>
      <c r="F139" s="291">
        <v>23.617999999999999</v>
      </c>
      <c r="G139" s="291">
        <v>350</v>
      </c>
      <c r="H139" s="399">
        <v>11.01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308"/>
      <c r="E140" s="291">
        <v>3</v>
      </c>
      <c r="F140" s="291">
        <v>49</v>
      </c>
      <c r="G140" s="291">
        <f>D140-F140</f>
        <v>-49</v>
      </c>
      <c r="H140" s="399">
        <v>26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35">
        <f>D122+D126+D127+D137+D138+D139+D140</f>
        <v>102513</v>
      </c>
      <c r="E141" s="351">
        <f>E122+E126+E127+E137+E138+E139+E140</f>
        <v>5382</v>
      </c>
      <c r="F141" s="351">
        <f t="shared" ref="F141:G141" si="11">F122+F126+F127+F137+F138+F139+F140</f>
        <v>65047.954400000002</v>
      </c>
      <c r="G141" s="351">
        <f t="shared" si="11"/>
        <v>37488.6636</v>
      </c>
      <c r="H141" s="405">
        <f>H122+H126+H127+H137+H138+H139+H140</f>
        <v>51259.184500000003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85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367" t="s">
        <v>1</v>
      </c>
      <c r="C149" s="368"/>
      <c r="D149" s="368"/>
      <c r="E149" s="368"/>
      <c r="F149" s="368"/>
      <c r="G149" s="368"/>
      <c r="H149" s="368"/>
      <c r="I149" s="368"/>
      <c r="J149" s="369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365" t="s">
        <v>2</v>
      </c>
      <c r="D151" s="366"/>
      <c r="E151" s="365" t="s">
        <v>63</v>
      </c>
      <c r="F151" s="366"/>
      <c r="G151" s="365" t="s">
        <v>64</v>
      </c>
      <c r="H151" s="366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2:11" ht="18" customHeight="1">
      <c r="B161" s="362" t="s">
        <v>8</v>
      </c>
      <c r="C161" s="363"/>
      <c r="D161" s="363"/>
      <c r="E161" s="363"/>
      <c r="F161" s="363"/>
      <c r="G161" s="363"/>
      <c r="H161" s="363"/>
      <c r="I161" s="363"/>
      <c r="J161" s="364"/>
    </row>
    <row r="162" spans="2:11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2:11" s="3" customFormat="1" ht="48" customHeight="1" thickBot="1">
      <c r="B163" s="32"/>
      <c r="C163" s="146" t="s">
        <v>20</v>
      </c>
      <c r="D163" s="145" t="s">
        <v>21</v>
      </c>
      <c r="E163" s="85" t="str">
        <f>E20</f>
        <v>LANDET KVANTUM UKE 21</v>
      </c>
      <c r="F163" s="85" t="str">
        <f>F20</f>
        <v>LANDET KVANTUM T.O.M UKE 21</v>
      </c>
      <c r="G163" s="85" t="str">
        <f>H20</f>
        <v>RESTKVOTER</v>
      </c>
      <c r="H163" s="117" t="str">
        <f>I20</f>
        <v>LANDET KVANTUM T.O.M. UKE 21 2013</v>
      </c>
      <c r="I163" s="89"/>
      <c r="J163" s="34"/>
      <c r="K163"/>
    </row>
    <row r="164" spans="2:11" ht="14.1" customHeight="1">
      <c r="B164" s="58"/>
      <c r="C164" s="147" t="s">
        <v>17</v>
      </c>
      <c r="D164" s="313">
        <f>D165+D166+D167+D168+D169</f>
        <v>26239</v>
      </c>
      <c r="E164" s="251">
        <f>E165+E166+E167+E168+E169</f>
        <v>789</v>
      </c>
      <c r="F164" s="251">
        <f>F165+F166+F167+F168+F169</f>
        <v>16541.024100000002</v>
      </c>
      <c r="G164" s="251">
        <f t="shared" ref="G164" si="12">G165+G166+G167+G168+G169</f>
        <v>9697.9758999999995</v>
      </c>
      <c r="H164" s="279">
        <f>H165+H166+H167+H168+H169</f>
        <v>18742.0821</v>
      </c>
      <c r="I164" s="96"/>
      <c r="J164" s="72"/>
    </row>
    <row r="165" spans="2:11" ht="14.1" customHeight="1">
      <c r="B165" s="58"/>
      <c r="C165" s="148" t="s">
        <v>12</v>
      </c>
      <c r="D165" s="314">
        <v>15505</v>
      </c>
      <c r="E165" s="252">
        <v>769</v>
      </c>
      <c r="F165" s="252">
        <v>14954</v>
      </c>
      <c r="G165" s="252">
        <f>D165-F165</f>
        <v>551</v>
      </c>
      <c r="H165" s="280">
        <v>15617</v>
      </c>
      <c r="I165" s="96"/>
      <c r="J165" s="72"/>
    </row>
    <row r="166" spans="2:11" ht="14.1" customHeight="1">
      <c r="B166" s="58"/>
      <c r="C166" s="149" t="s">
        <v>11</v>
      </c>
      <c r="D166" s="314">
        <v>4035</v>
      </c>
      <c r="E166" s="252"/>
      <c r="F166" s="252">
        <v>612.02409999999998</v>
      </c>
      <c r="G166" s="252">
        <f>D166-F166</f>
        <v>3422.9758999999999</v>
      </c>
      <c r="H166" s="280">
        <v>677.08209999999997</v>
      </c>
      <c r="I166" s="96"/>
      <c r="J166" s="72"/>
    </row>
    <row r="167" spans="2:11" ht="14.1" customHeight="1">
      <c r="B167" s="58"/>
      <c r="C167" s="149" t="s">
        <v>54</v>
      </c>
      <c r="D167" s="314">
        <v>1541</v>
      </c>
      <c r="E167" s="252">
        <v>6</v>
      </c>
      <c r="F167" s="252">
        <v>733</v>
      </c>
      <c r="G167" s="252">
        <f>D167-F167</f>
        <v>808</v>
      </c>
      <c r="H167" s="280">
        <v>1826</v>
      </c>
      <c r="I167" s="96"/>
      <c r="J167" s="72"/>
    </row>
    <row r="168" spans="2:11" ht="14.1" customHeight="1">
      <c r="B168" s="58"/>
      <c r="C168" s="149" t="s">
        <v>53</v>
      </c>
      <c r="D168" s="314">
        <v>4158</v>
      </c>
      <c r="E168" s="252">
        <v>14</v>
      </c>
      <c r="F168" s="252">
        <v>242</v>
      </c>
      <c r="G168" s="252">
        <f>D168-F168</f>
        <v>3916</v>
      </c>
      <c r="H168" s="280">
        <v>622</v>
      </c>
      <c r="I168" s="96"/>
      <c r="J168" s="72"/>
    </row>
    <row r="169" spans="2:11" ht="14.1" customHeight="1" thickBot="1">
      <c r="B169" s="58"/>
      <c r="C169" s="150" t="s">
        <v>55</v>
      </c>
      <c r="D169" s="315">
        <v>1000</v>
      </c>
      <c r="E169" s="253"/>
      <c r="F169" s="253"/>
      <c r="G169" s="253">
        <f t="shared" ref="G169:G170" si="13">D169-F169</f>
        <v>1000</v>
      </c>
      <c r="H169" s="281"/>
      <c r="I169" s="96"/>
      <c r="J169" s="72"/>
    </row>
    <row r="170" spans="2:11" ht="14.1" customHeight="1" thickBot="1">
      <c r="B170" s="58"/>
      <c r="C170" s="151" t="s">
        <v>45</v>
      </c>
      <c r="D170" s="316">
        <v>5500</v>
      </c>
      <c r="E170" s="254">
        <v>267</v>
      </c>
      <c r="F170" s="254">
        <v>1490</v>
      </c>
      <c r="G170" s="254">
        <f t="shared" si="13"/>
        <v>4010</v>
      </c>
      <c r="H170" s="282">
        <v>866</v>
      </c>
      <c r="I170" s="96"/>
      <c r="J170" s="72"/>
    </row>
    <row r="171" spans="2:11" ht="14.1" customHeight="1">
      <c r="B171" s="58"/>
      <c r="C171" s="147" t="s">
        <v>18</v>
      </c>
      <c r="D171" s="313">
        <v>8000</v>
      </c>
      <c r="E171" s="251">
        <v>34</v>
      </c>
      <c r="F171" s="251">
        <v>996</v>
      </c>
      <c r="G171" s="251">
        <f>D171-F171</f>
        <v>7004</v>
      </c>
      <c r="H171" s="279">
        <v>4095</v>
      </c>
      <c r="I171" s="96"/>
      <c r="J171" s="72"/>
    </row>
    <row r="172" spans="2:11" ht="14.1" customHeight="1">
      <c r="B172" s="58"/>
      <c r="C172" s="149" t="s">
        <v>35</v>
      </c>
      <c r="D172" s="314"/>
      <c r="E172" s="252"/>
      <c r="F172" s="252">
        <v>161.5265</v>
      </c>
      <c r="G172" s="252"/>
      <c r="H172" s="280">
        <v>2874</v>
      </c>
      <c r="I172" s="96"/>
      <c r="J172" s="72"/>
    </row>
    <row r="173" spans="2:11" ht="14.1" customHeight="1" thickBot="1">
      <c r="B173" s="58"/>
      <c r="C173" s="152" t="s">
        <v>56</v>
      </c>
      <c r="D173" s="317"/>
      <c r="E173" s="255">
        <v>34</v>
      </c>
      <c r="F173" s="255">
        <f>F171-F172</f>
        <v>834.47350000000006</v>
      </c>
      <c r="G173" s="255"/>
      <c r="H173" s="283">
        <f>H171-H172</f>
        <v>1221</v>
      </c>
      <c r="I173" s="99"/>
      <c r="J173" s="72"/>
    </row>
    <row r="174" spans="2:11" ht="14.1" customHeight="1" thickBot="1">
      <c r="B174" s="58"/>
      <c r="C174" s="153" t="s">
        <v>13</v>
      </c>
      <c r="D174" s="318">
        <v>10</v>
      </c>
      <c r="E174" s="256"/>
      <c r="F174" s="256">
        <v>1.0158</v>
      </c>
      <c r="G174" s="256">
        <f>D174-F174</f>
        <v>8.9841999999999995</v>
      </c>
      <c r="H174" s="284"/>
      <c r="I174" s="96"/>
      <c r="J174" s="72"/>
    </row>
    <row r="175" spans="2:11" ht="14.1" customHeight="1" thickBot="1">
      <c r="B175" s="58"/>
      <c r="C175" s="151" t="s">
        <v>57</v>
      </c>
      <c r="D175" s="316"/>
      <c r="E175" s="254">
        <v>1</v>
      </c>
      <c r="F175" s="254">
        <v>20</v>
      </c>
      <c r="G175" s="254">
        <f>D175-F175</f>
        <v>-20</v>
      </c>
      <c r="H175" s="282">
        <v>27</v>
      </c>
      <c r="I175" s="96"/>
      <c r="J175" s="72"/>
    </row>
    <row r="176" spans="2:11" s="3" customFormat="1" ht="14.1" customHeight="1" thickBot="1">
      <c r="B176" s="32"/>
      <c r="C176" s="154" t="s">
        <v>9</v>
      </c>
      <c r="D176" s="319">
        <f>D164+D170+D171</f>
        <v>39739</v>
      </c>
      <c r="E176" s="322">
        <f>E164+E170+E171+E174+E175</f>
        <v>1091</v>
      </c>
      <c r="F176" s="322">
        <f>F164+F170+F171+F174+F175</f>
        <v>19048.039900000003</v>
      </c>
      <c r="G176" s="322">
        <f>G164+G170+G171+G174+G175</f>
        <v>20700.960099999997</v>
      </c>
      <c r="H176" s="269">
        <f>H164+H170+H171+H174+H175</f>
        <v>23730.0821</v>
      </c>
      <c r="I176" s="238"/>
      <c r="J176" s="72"/>
      <c r="K176"/>
    </row>
    <row r="177" spans="1:11" s="3" customFormat="1" ht="14.1" customHeight="1">
      <c r="B177" s="32"/>
      <c r="C177" s="81"/>
      <c r="D177" s="82"/>
      <c r="E177" s="82"/>
      <c r="F177" s="82"/>
      <c r="G177" s="82"/>
      <c r="H177" s="33"/>
      <c r="I177" s="89"/>
      <c r="J177" s="34"/>
      <c r="K177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367" t="s">
        <v>1</v>
      </c>
      <c r="C183" s="368"/>
      <c r="D183" s="368"/>
      <c r="E183" s="368"/>
      <c r="F183" s="368"/>
      <c r="G183" s="368"/>
      <c r="H183" s="368"/>
      <c r="I183" s="368"/>
      <c r="J183" s="369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365" t="s">
        <v>2</v>
      </c>
      <c r="D185" s="366"/>
      <c r="E185" s="365" t="s">
        <v>63</v>
      </c>
      <c r="F185" s="366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62" t="s">
        <v>8</v>
      </c>
      <c r="C194" s="363"/>
      <c r="D194" s="363"/>
      <c r="E194" s="363"/>
      <c r="F194" s="363"/>
      <c r="G194" s="363"/>
      <c r="H194" s="363"/>
      <c r="I194" s="363"/>
      <c r="J194" s="364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21</v>
      </c>
      <c r="F196" s="85" t="str">
        <f>F20</f>
        <v>LANDET KVANTUM T.O.M UKE 21</v>
      </c>
      <c r="G196" s="85" t="str">
        <f>H20</f>
        <v>RESTKVOTER</v>
      </c>
      <c r="H196" s="117" t="str">
        <f>I20</f>
        <v>LANDET KVANTUM T.O.M. UKE 21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73"/>
      <c r="E197" s="273">
        <v>26</v>
      </c>
      <c r="F197" s="273">
        <v>418</v>
      </c>
      <c r="G197" s="273"/>
      <c r="H197" s="274">
        <v>434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73"/>
      <c r="E198" s="273">
        <v>99</v>
      </c>
      <c r="F198" s="273">
        <v>872</v>
      </c>
      <c r="G198" s="273"/>
      <c r="H198" s="274">
        <v>928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75"/>
      <c r="E199" s="275"/>
      <c r="F199" s="275">
        <v>1</v>
      </c>
      <c r="G199" s="275"/>
      <c r="H199" s="276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75"/>
      <c r="E200" s="275"/>
      <c r="F200" s="275">
        <v>20</v>
      </c>
      <c r="G200" s="275"/>
      <c r="H200" s="276">
        <v>13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77">
        <v>2330</v>
      </c>
      <c r="E201" s="277">
        <f>SUM(E197:E200)</f>
        <v>125</v>
      </c>
      <c r="F201" s="277">
        <f>SUM(F197:F200)</f>
        <v>1311</v>
      </c>
      <c r="G201" s="277">
        <f>D201-F201</f>
        <v>1019</v>
      </c>
      <c r="H201" s="278">
        <f>H197+H198+H199+H200</f>
        <v>1375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21
&amp;"-,Normal"&amp;11(iht. motatte landings- og sluttsedler fra fiskesalgslagene; alle tallstørrelser i hele tonn)&amp;R27.05.2014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2014-05-27T09:22:54Z</cp:lastPrinted>
  <dcterms:created xsi:type="dcterms:W3CDTF">2011-07-06T12:13:20Z</dcterms:created>
  <dcterms:modified xsi:type="dcterms:W3CDTF">2014-05-27T09:34:43Z</dcterms:modified>
</cp:coreProperties>
</file>