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"/>
    </mc:Choice>
  </mc:AlternateContent>
  <bookViews>
    <workbookView xWindow="0" yWindow="0" windowWidth="19200" windowHeight="6552"/>
  </bookViews>
  <sheets>
    <sheet name="UKE_11_2022" sheetId="1" r:id="rId1"/>
  </sheets>
  <definedNames>
    <definedName name="Z_14D440E4_F18A_4F78_9989_38C1B133222D_.wvu.Cols" localSheetId="0" hidden="1">UKE_11_2022!#REF!</definedName>
    <definedName name="Z_14D440E4_F18A_4F78_9989_38C1B133222D_.wvu.PrintArea" localSheetId="0" hidden="1">UKE_11_2022!$B$1:$J$349</definedName>
    <definedName name="Z_14D440E4_F18A_4F78_9989_38C1B133222D_.wvu.Rows" localSheetId="0" hidden="1">UKE_11_2022!#REF!,UKE_11_2022!#REF!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G343" i="1"/>
  <c r="F343" i="1"/>
  <c r="E343" i="1"/>
  <c r="H340" i="1"/>
  <c r="F340" i="1"/>
  <c r="G340" i="1" s="1"/>
  <c r="E340" i="1"/>
  <c r="H337" i="1"/>
  <c r="H347" i="1" s="1"/>
  <c r="G337" i="1"/>
  <c r="F337" i="1"/>
  <c r="F347" i="1" s="1"/>
  <c r="E337" i="1"/>
  <c r="E347" i="1" s="1"/>
  <c r="H336" i="1"/>
  <c r="G336" i="1"/>
  <c r="F336" i="1"/>
  <c r="E336" i="1"/>
  <c r="H314" i="1"/>
  <c r="H313" i="1"/>
  <c r="I310" i="1"/>
  <c r="H310" i="1"/>
  <c r="G310" i="1"/>
  <c r="G315" i="1" s="1"/>
  <c r="F310" i="1"/>
  <c r="H309" i="1"/>
  <c r="H308" i="1"/>
  <c r="H307" i="1"/>
  <c r="H304" i="1" s="1"/>
  <c r="H315" i="1" s="1"/>
  <c r="H306" i="1"/>
  <c r="H305" i="1"/>
  <c r="I304" i="1"/>
  <c r="I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F200" i="1"/>
  <c r="E200" i="1"/>
  <c r="D200" i="1"/>
  <c r="G200" i="1" s="1"/>
  <c r="G198" i="1"/>
  <c r="H194" i="1"/>
  <c r="H200" i="1" s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H157" i="1"/>
  <c r="G157" i="1"/>
  <c r="H156" i="1"/>
  <c r="H155" i="1"/>
  <c r="E155" i="1"/>
  <c r="D155" i="1"/>
  <c r="H154" i="1"/>
  <c r="H150" i="1" s="1"/>
  <c r="H149" i="1" s="1"/>
  <c r="H153" i="1"/>
  <c r="H152" i="1"/>
  <c r="H151" i="1"/>
  <c r="I150" i="1"/>
  <c r="G150" i="1"/>
  <c r="G149" i="1" s="1"/>
  <c r="F150" i="1"/>
  <c r="F149" i="1" s="1"/>
  <c r="E150" i="1"/>
  <c r="E149" i="1" s="1"/>
  <c r="D150" i="1"/>
  <c r="I149" i="1"/>
  <c r="D149" i="1"/>
  <c r="H148" i="1"/>
  <c r="H147" i="1"/>
  <c r="H146" i="1"/>
  <c r="H145" i="1"/>
  <c r="I144" i="1"/>
  <c r="I166" i="1" s="1"/>
  <c r="H144" i="1"/>
  <c r="G144" i="1"/>
  <c r="F144" i="1"/>
  <c r="E144" i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I123" i="1" s="1"/>
  <c r="H111" i="1"/>
  <c r="H110" i="1" s="1"/>
  <c r="H123" i="1" s="1"/>
  <c r="G111" i="1"/>
  <c r="F111" i="1"/>
  <c r="E111" i="1"/>
  <c r="D111" i="1"/>
  <c r="G110" i="1"/>
  <c r="F110" i="1"/>
  <c r="E110" i="1"/>
  <c r="D110" i="1"/>
  <c r="H109" i="1"/>
  <c r="H108" i="1"/>
  <c r="I107" i="1"/>
  <c r="H107" i="1"/>
  <c r="G107" i="1"/>
  <c r="G123" i="1" s="1"/>
  <c r="F107" i="1"/>
  <c r="F123" i="1" s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F56" i="1"/>
  <c r="G32" i="1" s="1"/>
  <c r="E56" i="1"/>
  <c r="F32" i="1" s="1"/>
  <c r="F27" i="1" s="1"/>
  <c r="H55" i="1"/>
  <c r="G55" i="1"/>
  <c r="F55" i="1"/>
  <c r="E55" i="1"/>
  <c r="H44" i="1"/>
  <c r="H43" i="1"/>
  <c r="H42" i="1"/>
  <c r="H40" i="1"/>
  <c r="H39" i="1"/>
  <c r="H38" i="1"/>
  <c r="H37" i="1"/>
  <c r="I36" i="1"/>
  <c r="G36" i="1"/>
  <c r="H36" i="1" s="1"/>
  <c r="F36" i="1"/>
  <c r="I35" i="1"/>
  <c r="I34" i="1" s="1"/>
  <c r="G35" i="1"/>
  <c r="G34" i="1" s="1"/>
  <c r="F35" i="1"/>
  <c r="F34" i="1"/>
  <c r="F26" i="1" s="1"/>
  <c r="F45" i="1" s="1"/>
  <c r="E34" i="1"/>
  <c r="E26" i="1" s="1"/>
  <c r="D34" i="1"/>
  <c r="D26" i="1" s="1"/>
  <c r="H33" i="1"/>
  <c r="H31" i="1"/>
  <c r="H30" i="1"/>
  <c r="H29" i="1"/>
  <c r="H28" i="1"/>
  <c r="I27" i="1"/>
  <c r="E27" i="1"/>
  <c r="D27" i="1"/>
  <c r="H25" i="1"/>
  <c r="H24" i="1"/>
  <c r="I23" i="1"/>
  <c r="H23" i="1"/>
  <c r="G23" i="1"/>
  <c r="F23" i="1"/>
  <c r="E23" i="1"/>
  <c r="E45" i="1" s="1"/>
  <c r="D23" i="1"/>
  <c r="H16" i="1"/>
  <c r="F16" i="1"/>
  <c r="D16" i="1"/>
  <c r="H166" i="1" l="1"/>
  <c r="I26" i="1"/>
  <c r="I45" i="1" s="1"/>
  <c r="E166" i="1"/>
  <c r="D45" i="1"/>
  <c r="F166" i="1"/>
  <c r="G27" i="1"/>
  <c r="G26" i="1" s="1"/>
  <c r="G45" i="1" s="1"/>
  <c r="H32" i="1"/>
  <c r="H27" i="1" s="1"/>
  <c r="G166" i="1"/>
  <c r="G347" i="1"/>
  <c r="H35" i="1"/>
  <c r="G56" i="1"/>
  <c r="H34" i="1"/>
  <c r="H26" i="1" l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<sst xmlns="http://schemas.openxmlformats.org/spreadsheetml/2006/main" count="271" uniqueCount="149">
  <si>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</si>
  <si>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</si>
  <si>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</si>
  <si>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</si>
  <si>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</si>
  <si>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</si>
  <si>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</si>
  <si>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</si>
  <si>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</si>
  <si>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</si>
  <si>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</si>
  <si>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</si>
  <si>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</si>
  <si>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</si>
  <si>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</si>
  <si>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</si>
  <si>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</si>
  <si>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</si>
  <si>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</si>
  <si>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</si>
  <si>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</si>
  <si>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</si>
  <si>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11</t>
  </si>
  <si>
    <t>FANGST T.O.M UKE 11</t>
  </si>
  <si>
    <t>RESTKVOTER UKE 11</t>
  </si>
  <si>
    <t>FANGST T.O.M. UKE 11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</si>
  <si>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</si>
  <si>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</si>
  <si>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</si>
  <si>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</si>
  <si>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</si>
  <si>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</si>
  <si>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</si>
  <si>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</si>
  <si>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</si>
  <si>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</si>
  <si>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</si>
  <si>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</si>
  <si>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</si>
  <si>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</si>
  <si>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</si>
  <si>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</si>
  <si>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</si>
  <si>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</si>
  <si>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</si>
  <si>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</si>
  <si>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</si>
  <si>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</si>
  <si>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</si>
  <si>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</si>
  <si>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</si>
  <si>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297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</si>
  <si>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</si>
  <si>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</si>
  <si>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</si>
  <si>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</si>
  <si>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</si>
  <si>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</si>
  <si>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</si>
  <si>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</si>
  <si>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</si>
  <si>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</si>
  <si>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</si>
  <si>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</si>
  <si>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</si>
  <si>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</si>
  <si>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</si>
  <si>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</si>
  <si>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</si>
  <si>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</si>
  <si>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</si>
  <si>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15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</si>
  <si>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</si>
  <si>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</si>
  <si>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</si>
  <si>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</si>
  <si>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</si>
  <si>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</si>
  <si>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</si>
  <si>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</si>
  <si>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</si>
  <si>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</si>
  <si>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</si>
  <si>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</si>
  <si>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</si>
  <si>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</si>
  <si>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</si>
  <si>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</si>
  <si>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</si>
  <si>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</si>
  <si>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</si>
  <si>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831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</si>
  <si>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66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</si>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</sst>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0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0" fontId="24" fillId="0" borderId="0" xfId="1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0" fontId="29" fillId="0" borderId="25" xfId="1" applyFont="1" applyFill="1" applyBorder="1" applyAlignment="1">
      <alignment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0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0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0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3" borderId="11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left" vertical="center" wrapText="1"/>
    </xf>
    <xf numFmtId="3" fontId="19" fillId="3" borderId="29" xfId="1" applyNumberFormat="1" applyFont="1" applyFill="1" applyBorder="1" applyAlignment="1">
      <alignment vertical="center" wrapText="1"/>
    </xf>
    <xf numFmtId="3" fontId="59" fillId="3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center" vertical="center" wrapText="1"/>
    </xf>
    <xf numFmtId="0" fontId="59" fillId="3" borderId="53" xfId="1" applyFont="1" applyFill="1" applyBorder="1" applyAlignment="1">
      <alignment horizontal="center" vertical="center" wrapText="1"/>
    </xf>
    <xf numFmtId="0" fontId="59" fillId="3" borderId="46" xfId="1" applyFont="1" applyFill="1" applyBorder="1" applyAlignment="1">
      <alignment horizontal="center" vertical="center" wrapText="1"/>
    </xf>
    <xf numFmtId="3" fontId="60" fillId="0" borderId="21" xfId="3" applyNumberFormat="1" applyFont="1" applyFill="1" applyBorder="1" applyAlignment="1">
      <alignment horizontal="right" vertical="center"/>
    </xf>
    <xf numFmtId="0" fontId="66" fillId="0" borderId="14" xfId="1" applyFont="1" applyFill="1" applyBorder="1" applyAlignment="1">
      <alignment horizontal="left" vertical="center"/>
    </xf>
    <xf numFmtId="165" fontId="66" fillId="0" borderId="24" xfId="3" applyNumberFormat="1" applyFont="1" applyFill="1" applyBorder="1" applyAlignment="1">
      <alignment horizontal="right" vertical="top"/>
    </xf>
    <xf numFmtId="165" fontId="66" fillId="0" borderId="12" xfId="3" applyNumberFormat="1" applyFont="1" applyFill="1" applyBorder="1" applyAlignment="1">
      <alignment horizontal="right" vertical="top"/>
    </xf>
    <xf numFmtId="3" fontId="66" fillId="0" borderId="24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3" borderId="52" xfId="3" applyNumberFormat="1" applyFont="1" applyFill="1" applyBorder="1" applyAlignment="1">
      <alignment horizontal="right" vertical="center" wrapText="1"/>
    </xf>
    <xf numFmtId="3" fontId="59" fillId="3" borderId="14" xfId="3" applyNumberFormat="1" applyFont="1" applyFill="1" applyBorder="1" applyAlignment="1">
      <alignment horizontal="right" vertical="center" wrapText="1"/>
    </xf>
    <xf numFmtId="3" fontId="59" fillId="3" borderId="52" xfId="3" applyNumberFormat="1" applyFont="1" applyFill="1" applyBorder="1" applyAlignment="1">
      <alignment vertical="center" wrapText="1"/>
    </xf>
    <xf numFmtId="3" fontId="22" fillId="0" borderId="30" xfId="3" applyNumberFormat="1" applyFont="1" applyFill="1" applyBorder="1" applyAlignment="1">
      <alignment horizontal="right" vertical="center"/>
    </xf>
    <xf numFmtId="3" fontId="22" fillId="0" borderId="32" xfId="3" applyNumberFormat="1" applyFont="1" applyFill="1" applyBorder="1" applyAlignment="1">
      <alignment horizontal="right" vertical="center"/>
    </xf>
    <xf numFmtId="3" fontId="22" fillId="0" borderId="45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3" fontId="60" fillId="0" borderId="32" xfId="3" applyNumberFormat="1" applyFont="1" applyFill="1" applyBorder="1" applyAlignment="1">
      <alignment vertical="center"/>
    </xf>
    <xf numFmtId="3" fontId="60" fillId="0" borderId="45" xfId="3" applyNumberFormat="1" applyFont="1" applyFill="1" applyBorder="1" applyAlignment="1">
      <alignment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  <xf numFmtId="3" fontId="51" fillId="0" borderId="30" xfId="3" applyNumberFormat="1" applyFont="1" applyFill="1" applyBorder="1" applyAlignment="1">
      <alignment horizontal="right"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1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47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295" zoomScale="85" zoomScaleNormal="110" zoomScaleSheetLayoutView="100" zoomScalePageLayoutView="85" workbookViewId="0">
      <selection activeCell="I31" sqref="I31"/>
    </sheetView>
  </sheetViews>
  <sheetFormatPr baseColWidth="10" defaultColWidth="10.5" defaultRowHeight="0" customHeight="1" zeroHeight="1" x14ac:dyDescent="0.55000000000000004"/>
  <cols>
    <col min="1" max="1" width="2.25" style="2" customWidth="1"/>
    <col min="2" max="2" width="2.59765625" style="2" customWidth="1"/>
    <col min="3" max="3" width="29.75" style="2" customWidth="1"/>
    <col min="4" max="4" width="15.3984375" style="2" customWidth="1"/>
    <col min="5" max="5" width="15.09765625" style="2" bestFit="1" customWidth="1"/>
    <col min="6" max="6" width="13.75" style="2" customWidth="1"/>
    <col min="7" max="7" width="17.8984375" style="2" customWidth="1"/>
    <col min="8" max="8" width="16.25" style="2" customWidth="1"/>
    <col min="9" max="9" width="16.8984375" style="2" customWidth="1"/>
    <col min="10" max="10" width="17.59765625" style="2" customWidth="1"/>
    <col min="11" max="16384" width="10.5" style="2"/>
  </cols>
  <sheetData>
    <row r="1" spans="1:10" ht="8.1999999999999993" customHeight="1" thickBot="1" x14ac:dyDescent="0.6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6">
      <c r="A2" s="1"/>
      <c r="B2" s="413" t="s">
        <v>0</v>
      </c>
      <c r="C2" s="414"/>
      <c r="D2" s="414"/>
      <c r="E2" s="414"/>
      <c r="F2" s="414"/>
      <c r="G2" s="414"/>
      <c r="H2" s="414"/>
      <c r="I2" s="414"/>
      <c r="J2" s="415"/>
    </row>
    <row r="3" spans="1:10" ht="14.95" customHeight="1" thickTop="1" x14ac:dyDescent="0.55000000000000004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5" customHeight="1" x14ac:dyDescent="0.55000000000000004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5" customHeight="1" x14ac:dyDescent="0.55000000000000004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5" customHeight="1" x14ac:dyDescent="0.55000000000000004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2" customHeight="1" x14ac:dyDescent="0.55000000000000004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2" customHeight="1" thickBot="1" x14ac:dyDescent="0.6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2" customHeight="1" thickTop="1" x14ac:dyDescent="0.55000000000000004">
      <c r="A9" s="4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6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2" customHeight="1" thickBot="1" x14ac:dyDescent="0.6">
      <c r="A11" s="9"/>
      <c r="B11" s="10"/>
      <c r="C11" s="410" t="s">
        <v>2</v>
      </c>
      <c r="D11" s="411"/>
      <c r="E11" s="410" t="s">
        <v>3</v>
      </c>
      <c r="F11" s="411"/>
      <c r="G11" s="410" t="s">
        <v>4</v>
      </c>
      <c r="H11" s="411"/>
      <c r="I11" s="11"/>
      <c r="J11" s="12"/>
    </row>
    <row r="12" spans="1:10" ht="14.2" customHeight="1" x14ac:dyDescent="0.55000000000000004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55000000000000004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55000000000000004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6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2" customHeight="1" thickBot="1" x14ac:dyDescent="0.6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55000000000000004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6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55000000000000004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55000000000000004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6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6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2" customHeight="1" x14ac:dyDescent="0.55000000000000004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2392.6903499999999</v>
      </c>
      <c r="G23" s="44">
        <f t="shared" si="0"/>
        <v>34774.457060000001</v>
      </c>
      <c r="H23" s="45">
        <f t="shared" si="0"/>
        <v>77917.542939999999</v>
      </c>
      <c r="I23" s="45">
        <f t="shared" si="0"/>
        <v>37314.309820000002</v>
      </c>
      <c r="J23" s="12"/>
    </row>
    <row r="24" spans="1:10" ht="14.2" customHeight="1" x14ac:dyDescent="0.55000000000000004">
      <c r="A24" s="1"/>
      <c r="B24" s="7"/>
      <c r="C24" s="46" t="s">
        <v>27</v>
      </c>
      <c r="D24" s="47">
        <v>100379</v>
      </c>
      <c r="E24" s="48">
        <v>111899</v>
      </c>
      <c r="F24" s="48">
        <v>2392.1233499999998</v>
      </c>
      <c r="G24" s="48">
        <v>34724.906280000003</v>
      </c>
      <c r="H24" s="48">
        <f>E24-G24</f>
        <v>77174.093720000004</v>
      </c>
      <c r="I24" s="48">
        <v>37215.316870000002</v>
      </c>
      <c r="J24" s="12"/>
    </row>
    <row r="25" spans="1:10" ht="14.2" customHeight="1" thickBot="1" x14ac:dyDescent="0.6">
      <c r="A25" s="1"/>
      <c r="B25" s="7"/>
      <c r="C25" s="49" t="s">
        <v>28</v>
      </c>
      <c r="D25" s="50">
        <v>750</v>
      </c>
      <c r="E25" s="51">
        <v>793</v>
      </c>
      <c r="F25" s="48">
        <v>0.56699999999999995</v>
      </c>
      <c r="G25" s="48">
        <v>49.550780000000003</v>
      </c>
      <c r="H25" s="48">
        <f>E25-G25</f>
        <v>743.44921999999997</v>
      </c>
      <c r="I25" s="48">
        <v>98.992949999999993</v>
      </c>
      <c r="J25" s="12"/>
    </row>
    <row r="26" spans="1:10" ht="14.2" customHeight="1" x14ac:dyDescent="0.55000000000000004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16546.75879</v>
      </c>
      <c r="G26" s="45">
        <f t="shared" si="1"/>
        <v>100606.57752000001</v>
      </c>
      <c r="H26" s="45">
        <f t="shared" si="1"/>
        <v>157409.42248000001</v>
      </c>
      <c r="I26" s="45">
        <f t="shared" si="1"/>
        <v>100803.09904399999</v>
      </c>
      <c r="J26" s="12"/>
    </row>
    <row r="27" spans="1:10" ht="15" customHeight="1" x14ac:dyDescent="0.55000000000000004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14254.080419999998</v>
      </c>
      <c r="G27" s="56">
        <f t="shared" si="2"/>
        <v>85771.640700000004</v>
      </c>
      <c r="H27" s="56">
        <f t="shared" si="2"/>
        <v>113150.3593</v>
      </c>
      <c r="I27" s="56">
        <f t="shared" si="2"/>
        <v>84849.889623999989</v>
      </c>
      <c r="J27" s="12"/>
    </row>
    <row r="28" spans="1:10" ht="14.2" customHeight="1" x14ac:dyDescent="0.55000000000000004">
      <c r="A28" s="57"/>
      <c r="B28" s="58"/>
      <c r="C28" s="59" t="s">
        <v>31</v>
      </c>
      <c r="D28" s="60">
        <v>41926</v>
      </c>
      <c r="E28" s="61">
        <v>50598</v>
      </c>
      <c r="F28" s="62">
        <v>3841.31981</v>
      </c>
      <c r="G28" s="62">
        <v>20256.036749999999</v>
      </c>
      <c r="H28" s="61">
        <f t="shared" ref="H28:H40" si="3">E28-G28</f>
        <v>30341.963250000001</v>
      </c>
      <c r="I28" s="62">
        <v>18484.384310000001</v>
      </c>
      <c r="J28" s="63"/>
    </row>
    <row r="29" spans="1:10" ht="14.2" customHeight="1" x14ac:dyDescent="0.55000000000000004">
      <c r="A29" s="57"/>
      <c r="B29" s="58"/>
      <c r="C29" s="59" t="s">
        <v>32</v>
      </c>
      <c r="D29" s="60">
        <v>46636</v>
      </c>
      <c r="E29" s="61">
        <v>52093</v>
      </c>
      <c r="F29" s="62">
        <v>4370.24143</v>
      </c>
      <c r="G29" s="62">
        <v>27443.006010000001</v>
      </c>
      <c r="H29" s="61">
        <f t="shared" si="3"/>
        <v>24649.993989999999</v>
      </c>
      <c r="I29" s="62">
        <v>28067.831212000001</v>
      </c>
      <c r="J29" s="63"/>
    </row>
    <row r="30" spans="1:10" ht="14.2" customHeight="1" x14ac:dyDescent="0.55000000000000004">
      <c r="A30" s="57"/>
      <c r="B30" s="58"/>
      <c r="C30" s="59" t="s">
        <v>33</v>
      </c>
      <c r="D30" s="60">
        <v>42297</v>
      </c>
      <c r="E30" s="61">
        <v>50736</v>
      </c>
      <c r="F30" s="62">
        <v>3450.0176299999998</v>
      </c>
      <c r="G30" s="62">
        <v>21515.190129999999</v>
      </c>
      <c r="H30" s="61">
        <f t="shared" si="3"/>
        <v>29220.809870000001</v>
      </c>
      <c r="I30" s="62">
        <v>21657.281139999999</v>
      </c>
      <c r="J30" s="63"/>
    </row>
    <row r="31" spans="1:10" ht="14.2" customHeight="1" x14ac:dyDescent="0.55000000000000004">
      <c r="A31" s="57"/>
      <c r="B31" s="58"/>
      <c r="C31" s="59" t="s">
        <v>34</v>
      </c>
      <c r="D31" s="60">
        <v>30309</v>
      </c>
      <c r="E31" s="61">
        <v>33195</v>
      </c>
      <c r="F31" s="62">
        <v>2592.50155</v>
      </c>
      <c r="G31" s="62">
        <v>16557.407810000001</v>
      </c>
      <c r="H31" s="61">
        <f t="shared" si="3"/>
        <v>16637.592189999999</v>
      </c>
      <c r="I31" s="62">
        <v>16640.392962000002</v>
      </c>
      <c r="J31" s="63"/>
    </row>
    <row r="32" spans="1:10" ht="14.2" customHeight="1" x14ac:dyDescent="0.55000000000000004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v>0</v>
      </c>
      <c r="J32" s="63"/>
    </row>
    <row r="33" spans="1:13" ht="14.2" customHeight="1" x14ac:dyDescent="0.55000000000000004">
      <c r="A33" s="64"/>
      <c r="B33" s="53"/>
      <c r="C33" s="54" t="s">
        <v>36</v>
      </c>
      <c r="D33" s="55">
        <v>27529</v>
      </c>
      <c r="E33" s="55">
        <v>31735</v>
      </c>
      <c r="F33" s="65">
        <v>679.33271000000002</v>
      </c>
      <c r="G33" s="65">
        <v>8301.3190699999996</v>
      </c>
      <c r="H33" s="56">
        <f t="shared" si="3"/>
        <v>23433.680930000002</v>
      </c>
      <c r="I33" s="65">
        <v>9424.3304800000005</v>
      </c>
      <c r="J33" s="63"/>
    </row>
    <row r="34" spans="1:13" ht="14.2" customHeight="1" x14ac:dyDescent="0.55000000000000004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1613.34566</v>
      </c>
      <c r="G34" s="65">
        <f>G35+G36</f>
        <v>6533.6177500000003</v>
      </c>
      <c r="H34" s="56">
        <f t="shared" si="3"/>
        <v>20825.382249999999</v>
      </c>
      <c r="I34" s="65">
        <f>I35+I36</f>
        <v>6528.8789399999996</v>
      </c>
      <c r="J34" s="63"/>
    </row>
    <row r="35" spans="1:13" ht="14.2" customHeight="1" x14ac:dyDescent="0.55000000000000004">
      <c r="A35" s="57"/>
      <c r="B35" s="58"/>
      <c r="C35" s="59" t="s">
        <v>38</v>
      </c>
      <c r="D35" s="60">
        <v>19092</v>
      </c>
      <c r="E35" s="66">
        <v>25859</v>
      </c>
      <c r="F35" s="62">
        <f>1787.34566-E61-E62</f>
        <v>1613.34566</v>
      </c>
      <c r="G35" s="62">
        <f>6810.61775-F61-F62</f>
        <v>6533.6177500000003</v>
      </c>
      <c r="H35" s="61">
        <f t="shared" si="3"/>
        <v>19325.382249999999</v>
      </c>
      <c r="I35" s="62">
        <f>6528.87894-H61-H62</f>
        <v>6528.8789399999996</v>
      </c>
      <c r="J35" s="63"/>
    </row>
    <row r="36" spans="1:13" ht="14.2" customHeight="1" thickBot="1" x14ac:dyDescent="0.6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0</v>
      </c>
      <c r="J36" s="63"/>
    </row>
    <row r="37" spans="1:13" ht="15.75" customHeight="1" thickBot="1" x14ac:dyDescent="0.6">
      <c r="A37" s="1"/>
      <c r="B37" s="7"/>
      <c r="C37" s="71" t="s">
        <v>40</v>
      </c>
      <c r="D37" s="72">
        <v>2500</v>
      </c>
      <c r="E37" s="73">
        <v>2500</v>
      </c>
      <c r="F37" s="74">
        <v>32.139899999999997</v>
      </c>
      <c r="G37" s="74">
        <v>102.38562</v>
      </c>
      <c r="H37" s="73">
        <f t="shared" si="3"/>
        <v>2397.61438</v>
      </c>
      <c r="I37" s="74">
        <v>166.81602599999999</v>
      </c>
      <c r="J37" s="12"/>
    </row>
    <row r="38" spans="1:13" ht="14.2" customHeight="1" thickBot="1" x14ac:dyDescent="0.6">
      <c r="A38" s="1"/>
      <c r="B38" s="7"/>
      <c r="C38" s="71" t="s">
        <v>41</v>
      </c>
      <c r="D38" s="72">
        <v>971</v>
      </c>
      <c r="E38" s="75">
        <v>971</v>
      </c>
      <c r="F38" s="76">
        <v>37.684489999999997</v>
      </c>
      <c r="G38" s="76">
        <v>169.27043</v>
      </c>
      <c r="H38" s="75">
        <f t="shared" si="3"/>
        <v>801.72956999999997</v>
      </c>
      <c r="I38" s="76">
        <v>280.45398</v>
      </c>
      <c r="J38" s="12"/>
    </row>
    <row r="39" spans="1:13" ht="17.25" customHeight="1" thickBot="1" x14ac:dyDescent="0.6">
      <c r="A39" s="1"/>
      <c r="B39" s="7"/>
      <c r="C39" s="71" t="s">
        <v>42</v>
      </c>
      <c r="D39" s="72">
        <v>3028</v>
      </c>
      <c r="E39" s="73">
        <v>3827</v>
      </c>
      <c r="F39" s="76">
        <v>174</v>
      </c>
      <c r="G39" s="76">
        <v>277</v>
      </c>
      <c r="H39" s="75">
        <f t="shared" si="3"/>
        <v>3550</v>
      </c>
      <c r="I39" s="76">
        <v>0</v>
      </c>
      <c r="J39" s="12"/>
    </row>
    <row r="40" spans="1:13" ht="17.25" customHeight="1" thickBot="1" x14ac:dyDescent="0.6">
      <c r="A40" s="1"/>
      <c r="B40" s="7"/>
      <c r="C40" s="71" t="s">
        <v>43</v>
      </c>
      <c r="D40" s="72">
        <v>7000</v>
      </c>
      <c r="E40" s="73">
        <v>7000</v>
      </c>
      <c r="F40" s="76">
        <v>56.048279999999998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6">
      <c r="A41" s="1"/>
      <c r="B41" s="7"/>
      <c r="C41" s="71" t="s">
        <v>44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6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6">
      <c r="A43" s="1"/>
      <c r="B43" s="7"/>
      <c r="C43" s="71" t="s">
        <v>46</v>
      </c>
      <c r="D43" s="72">
        <v>100</v>
      </c>
      <c r="E43" s="73">
        <v>100</v>
      </c>
      <c r="F43" s="75"/>
      <c r="G43" s="75"/>
      <c r="H43" s="75">
        <f>E43-G43</f>
        <v>100</v>
      </c>
      <c r="I43" s="75"/>
      <c r="J43" s="12"/>
      <c r="M43" s="77"/>
    </row>
    <row r="44" spans="1:13" ht="14.2" customHeight="1" thickBot="1" x14ac:dyDescent="0.6">
      <c r="A44" s="1"/>
      <c r="B44" s="7"/>
      <c r="C44" s="78" t="s">
        <v>47</v>
      </c>
      <c r="D44" s="72"/>
      <c r="E44" s="73"/>
      <c r="F44" s="75">
        <v>67.165000000004511</v>
      </c>
      <c r="G44" s="75">
        <v>128.61350000000675</v>
      </c>
      <c r="H44" s="75">
        <f>E44-G44</f>
        <v>-128.61350000000675</v>
      </c>
      <c r="I44" s="75">
        <v>138.97918000002392</v>
      </c>
      <c r="J44" s="12"/>
    </row>
    <row r="45" spans="1:13" ht="16.5" customHeight="1" thickBot="1" x14ac:dyDescent="0.6">
      <c r="A45" s="1"/>
      <c r="B45" s="7"/>
      <c r="C45" s="79" t="s">
        <v>48</v>
      </c>
      <c r="D45" s="80">
        <f t="shared" ref="D45:H45" si="4">D23+D26+D37+D38+D39+D40+D41+D42+D43+D44</f>
        <v>336467</v>
      </c>
      <c r="E45" s="80">
        <f t="shared" si="4"/>
        <v>385256</v>
      </c>
      <c r="F45" s="80">
        <f t="shared" si="4"/>
        <v>19306.486810000002</v>
      </c>
      <c r="G45" s="80">
        <f t="shared" si="4"/>
        <v>143058.30413</v>
      </c>
      <c r="H45" s="80">
        <f t="shared" si="4"/>
        <v>242197.69587000003</v>
      </c>
      <c r="I45" s="80">
        <f>I23+I26+I37+I38+I39+I40+I41+I42+I43+I44</f>
        <v>145703.65805</v>
      </c>
      <c r="J45" s="12"/>
    </row>
    <row r="46" spans="1:13" ht="14.2" customHeight="1" x14ac:dyDescent="0.55000000000000004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2" customHeight="1" x14ac:dyDescent="0.55000000000000004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2" customHeight="1" x14ac:dyDescent="0.55000000000000004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2" customHeight="1" x14ac:dyDescent="0.55000000000000004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2" customHeight="1" x14ac:dyDescent="0.55000000000000004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2" customHeight="1" x14ac:dyDescent="0.55000000000000004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6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55000000000000004">
      <c r="A53" s="25"/>
      <c r="B53" s="26"/>
      <c r="C53" s="419" t="s">
        <v>54</v>
      </c>
      <c r="D53" s="419"/>
      <c r="E53" s="419"/>
      <c r="F53" s="419"/>
      <c r="G53" s="419"/>
      <c r="H53" s="419"/>
      <c r="I53" s="89"/>
      <c r="J53" s="90"/>
    </row>
    <row r="54" spans="1:10" ht="7.5" customHeight="1" thickBot="1" x14ac:dyDescent="0.6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6">
      <c r="A55" s="25"/>
      <c r="B55" s="26"/>
      <c r="C55" s="91" t="s">
        <v>19</v>
      </c>
      <c r="D55" s="41" t="s">
        <v>55</v>
      </c>
      <c r="E55" s="41" t="str">
        <f>F22</f>
        <v>FANGST UKE 11</v>
      </c>
      <c r="F55" s="41" t="str">
        <f>G22</f>
        <v>FANGST T.O.M UKE 11</v>
      </c>
      <c r="G55" s="41" t="str">
        <f>H22</f>
        <v>RESTKVOTER UKE 11</v>
      </c>
      <c r="H55" s="41" t="str">
        <f>I22</f>
        <v>FANGST T.O.M. UKE 11 2021</v>
      </c>
      <c r="I55" s="82"/>
      <c r="J55" s="12"/>
    </row>
    <row r="56" spans="1:10" ht="14.2" customHeight="1" x14ac:dyDescent="0.55000000000000004">
      <c r="A56" s="25"/>
      <c r="B56" s="26"/>
      <c r="C56" s="43" t="s">
        <v>56</v>
      </c>
      <c r="D56" s="404">
        <v>12300</v>
      </c>
      <c r="E56" s="45">
        <f>E60+E59+E58+E57</f>
        <v>0</v>
      </c>
      <c r="F56" s="45">
        <f>F60+F59+F58+F57</f>
        <v>0</v>
      </c>
      <c r="G56" s="404">
        <f>D56-F56</f>
        <v>12300</v>
      </c>
      <c r="H56" s="45">
        <f>H60+H59+H58+H57</f>
        <v>0</v>
      </c>
      <c r="I56" s="82"/>
      <c r="J56" s="12"/>
    </row>
    <row r="57" spans="1:10" ht="14.2" customHeight="1" x14ac:dyDescent="0.55000000000000004">
      <c r="A57" s="25"/>
      <c r="B57" s="26"/>
      <c r="C57" s="59" t="s">
        <v>31</v>
      </c>
      <c r="D57" s="408"/>
      <c r="E57" s="61"/>
      <c r="F57" s="61"/>
      <c r="G57" s="408"/>
      <c r="H57" s="61"/>
      <c r="I57" s="82"/>
      <c r="J57" s="12"/>
    </row>
    <row r="58" spans="1:10" ht="14.2" customHeight="1" x14ac:dyDescent="0.55000000000000004">
      <c r="A58" s="25"/>
      <c r="B58" s="26"/>
      <c r="C58" s="59" t="s">
        <v>32</v>
      </c>
      <c r="D58" s="408"/>
      <c r="E58" s="61"/>
      <c r="F58" s="61"/>
      <c r="G58" s="408"/>
      <c r="H58" s="61"/>
      <c r="I58" s="82"/>
      <c r="J58" s="12"/>
    </row>
    <row r="59" spans="1:10" ht="14.2" customHeight="1" x14ac:dyDescent="0.55000000000000004">
      <c r="A59" s="25"/>
      <c r="B59" s="26"/>
      <c r="C59" s="59" t="s">
        <v>33</v>
      </c>
      <c r="D59" s="408"/>
      <c r="E59" s="61"/>
      <c r="F59" s="61"/>
      <c r="G59" s="408"/>
      <c r="H59" s="61"/>
      <c r="I59" s="82"/>
      <c r="J59" s="12"/>
    </row>
    <row r="60" spans="1:10" ht="14.2" customHeight="1" thickBot="1" x14ac:dyDescent="0.6">
      <c r="A60" s="25"/>
      <c r="B60" s="26"/>
      <c r="C60" s="92" t="s">
        <v>34</v>
      </c>
      <c r="D60" s="409"/>
      <c r="E60" s="93"/>
      <c r="F60" s="93"/>
      <c r="G60" s="409"/>
      <c r="H60" s="93"/>
      <c r="I60" s="82"/>
      <c r="J60" s="12"/>
    </row>
    <row r="61" spans="1:10" ht="14.2" customHeight="1" thickBot="1" x14ac:dyDescent="0.6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0</v>
      </c>
      <c r="I61" s="82"/>
      <c r="J61" s="12"/>
    </row>
    <row r="62" spans="1:10" ht="14.2" customHeight="1" thickBot="1" x14ac:dyDescent="0.6">
      <c r="A62" s="25"/>
      <c r="B62" s="26"/>
      <c r="C62" s="96" t="s">
        <v>58</v>
      </c>
      <c r="D62" s="73">
        <v>3827</v>
      </c>
      <c r="E62" s="73">
        <v>174</v>
      </c>
      <c r="F62" s="73">
        <v>277</v>
      </c>
      <c r="G62" s="73">
        <f>D62-F62</f>
        <v>3550</v>
      </c>
      <c r="H62" s="73">
        <v>0</v>
      </c>
      <c r="I62" s="82"/>
      <c r="J62" s="12"/>
    </row>
    <row r="63" spans="1:10" ht="14.2" customHeight="1" x14ac:dyDescent="0.55000000000000004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2" customHeight="1" x14ac:dyDescent="0.55000000000000004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4" x14ac:dyDescent="0.55000000000000004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6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55000000000000004">
      <c r="A67" s="1"/>
      <c r="B67" s="3"/>
      <c r="C67" s="88"/>
      <c r="D67" s="3"/>
      <c r="E67" s="3"/>
      <c r="F67" s="11"/>
      <c r="G67" s="3"/>
      <c r="H67" s="3"/>
      <c r="I67" s="3"/>
      <c r="J67" s="3"/>
    </row>
    <row r="68" spans="1:10" ht="0" hidden="1" customHeight="1" x14ac:dyDescent="0.55000000000000004"/>
    <row r="69" spans="1:10" ht="0" hidden="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55000000000000004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2" customHeight="1" x14ac:dyDescent="0.55000000000000004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2" customHeight="1" x14ac:dyDescent="0.55000000000000004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6">
      <c r="B94" s="5"/>
      <c r="C94" s="6"/>
      <c r="D94" s="5"/>
      <c r="E94" s="5"/>
      <c r="F94" s="5"/>
      <c r="G94" s="5"/>
      <c r="H94" s="5"/>
      <c r="I94" s="5"/>
      <c r="J94" s="5"/>
    </row>
    <row r="95" spans="1:10" ht="14.2" customHeight="1" thickTop="1" thickBot="1" x14ac:dyDescent="0.6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5.9" thickBot="1" x14ac:dyDescent="0.6">
      <c r="B96" s="10"/>
      <c r="C96" s="410" t="s">
        <v>2</v>
      </c>
      <c r="D96" s="411"/>
      <c r="E96" s="410" t="s">
        <v>3</v>
      </c>
      <c r="F96" s="412"/>
      <c r="G96" s="410" t="s">
        <v>4</v>
      </c>
      <c r="H96" s="411"/>
      <c r="I96" s="11"/>
      <c r="J96" s="12"/>
    </row>
    <row r="97" spans="1:10" ht="14.4" x14ac:dyDescent="0.55000000000000004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4" x14ac:dyDescent="0.55000000000000004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2" customHeight="1" thickBot="1" x14ac:dyDescent="0.6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6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55000000000000004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55000000000000004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2" customHeight="1" thickBot="1" x14ac:dyDescent="0.6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55000000000000004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7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6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11</v>
      </c>
      <c r="G106" s="39" t="str">
        <f>G22</f>
        <v>FANGST T.O.M UKE 11</v>
      </c>
      <c r="H106" s="39" t="str">
        <f>H22</f>
        <v>RESTKVOTER UKE 11</v>
      </c>
      <c r="I106" s="39" t="str">
        <f>I22</f>
        <v>FANGST T.O.M. UKE 11 2021</v>
      </c>
      <c r="J106" s="8"/>
    </row>
    <row r="107" spans="1:10" ht="14.2" customHeight="1" x14ac:dyDescent="0.55000000000000004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4038.2039600000003</v>
      </c>
      <c r="G107" s="45">
        <f t="shared" si="5"/>
        <v>16886.860209999999</v>
      </c>
      <c r="H107" s="45">
        <f t="shared" si="5"/>
        <v>15799.139789999999</v>
      </c>
      <c r="I107" s="45">
        <f t="shared" si="5"/>
        <v>17927.324939999999</v>
      </c>
      <c r="J107" s="12"/>
    </row>
    <row r="108" spans="1:10" ht="14.4" x14ac:dyDescent="0.55000000000000004">
      <c r="A108" s="3"/>
      <c r="B108" s="7"/>
      <c r="C108" s="46" t="s">
        <v>27</v>
      </c>
      <c r="D108" s="47">
        <v>32722</v>
      </c>
      <c r="E108" s="48">
        <v>31903</v>
      </c>
      <c r="F108" s="48">
        <v>4037.9071600000002</v>
      </c>
      <c r="G108" s="48">
        <v>16836.783960000001</v>
      </c>
      <c r="H108" s="48">
        <f>E108-G108</f>
        <v>15066.216039999999</v>
      </c>
      <c r="I108" s="48">
        <v>17872.308819999998</v>
      </c>
      <c r="J108" s="12"/>
    </row>
    <row r="109" spans="1:10" ht="14.2" customHeight="1" thickBot="1" x14ac:dyDescent="0.6">
      <c r="A109" s="3"/>
      <c r="B109" s="7"/>
      <c r="C109" s="123" t="s">
        <v>28</v>
      </c>
      <c r="D109" s="50">
        <v>750</v>
      </c>
      <c r="E109" s="51">
        <v>783</v>
      </c>
      <c r="F109" s="51">
        <v>0.29680000000000001</v>
      </c>
      <c r="G109" s="51">
        <v>50.076250000000002</v>
      </c>
      <c r="H109" s="51">
        <f>E109-G109</f>
        <v>732.92375000000004</v>
      </c>
      <c r="I109" s="51">
        <v>55.016120000000001</v>
      </c>
      <c r="J109" s="12"/>
    </row>
    <row r="110" spans="1:10" ht="15.75" customHeight="1" x14ac:dyDescent="0.55000000000000004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1310.2772199999999</v>
      </c>
      <c r="G110" s="45">
        <f t="shared" si="6"/>
        <v>11859.756010000001</v>
      </c>
      <c r="H110" s="45">
        <f t="shared" si="6"/>
        <v>56350.243990000003</v>
      </c>
      <c r="I110" s="45">
        <f t="shared" si="6"/>
        <v>12295.38797</v>
      </c>
      <c r="J110" s="12"/>
    </row>
    <row r="111" spans="1:10" ht="14.2" customHeight="1" x14ac:dyDescent="0.55000000000000004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1101.07691</v>
      </c>
      <c r="G111" s="56">
        <f t="shared" si="7"/>
        <v>8129.2658300000003</v>
      </c>
      <c r="H111" s="56">
        <f t="shared" si="7"/>
        <v>42879.734170000003</v>
      </c>
      <c r="I111" s="56">
        <f t="shared" si="7"/>
        <v>8481.9410399999997</v>
      </c>
      <c r="J111" s="12"/>
    </row>
    <row r="112" spans="1:10" ht="14.2" customHeight="1" x14ac:dyDescent="0.55000000000000004">
      <c r="A112" s="124"/>
      <c r="B112" s="58"/>
      <c r="C112" s="59" t="s">
        <v>31</v>
      </c>
      <c r="D112" s="60">
        <v>11327</v>
      </c>
      <c r="E112" s="61">
        <v>13658</v>
      </c>
      <c r="F112" s="61">
        <v>151.02449999999999</v>
      </c>
      <c r="G112" s="61">
        <v>1566.6879300000001</v>
      </c>
      <c r="H112" s="61">
        <f t="shared" ref="H112:H119" si="8">E112-G112</f>
        <v>12091.31207</v>
      </c>
      <c r="I112" s="61">
        <v>2055.3931600000001</v>
      </c>
      <c r="J112" s="12"/>
    </row>
    <row r="113" spans="1:10" ht="14.2" customHeight="1" x14ac:dyDescent="0.55000000000000004">
      <c r="A113" s="124"/>
      <c r="B113" s="58"/>
      <c r="C113" s="59" t="s">
        <v>65</v>
      </c>
      <c r="D113" s="60">
        <v>12171</v>
      </c>
      <c r="E113" s="61">
        <v>14540</v>
      </c>
      <c r="F113" s="61">
        <v>314.78014999999999</v>
      </c>
      <c r="G113" s="61">
        <v>2855.0910800000001</v>
      </c>
      <c r="H113" s="61">
        <f t="shared" si="8"/>
        <v>11684.90892</v>
      </c>
      <c r="I113" s="61">
        <v>2767.5036799999998</v>
      </c>
      <c r="J113" s="12"/>
    </row>
    <row r="114" spans="1:10" ht="14.2" customHeight="1" x14ac:dyDescent="0.55000000000000004">
      <c r="A114" s="124"/>
      <c r="B114" s="58"/>
      <c r="C114" s="59" t="s">
        <v>66</v>
      </c>
      <c r="D114" s="60">
        <v>11356</v>
      </c>
      <c r="E114" s="61">
        <v>13798</v>
      </c>
      <c r="F114" s="61">
        <v>402.29165</v>
      </c>
      <c r="G114" s="61">
        <v>2451.36546</v>
      </c>
      <c r="H114" s="61">
        <f t="shared" si="8"/>
        <v>11346.634539999999</v>
      </c>
      <c r="I114" s="61">
        <v>2517.3132900000001</v>
      </c>
      <c r="J114" s="12"/>
    </row>
    <row r="115" spans="1:10" ht="14.2" customHeight="1" x14ac:dyDescent="0.55000000000000004">
      <c r="A115" s="124"/>
      <c r="B115" s="58"/>
      <c r="C115" s="59" t="s">
        <v>34</v>
      </c>
      <c r="D115" s="60">
        <v>7436</v>
      </c>
      <c r="E115" s="61">
        <v>9013</v>
      </c>
      <c r="F115" s="61">
        <v>232.98061000000001</v>
      </c>
      <c r="G115" s="61">
        <v>1256.1213600000001</v>
      </c>
      <c r="H115" s="61">
        <f t="shared" si="8"/>
        <v>7756.8786399999999</v>
      </c>
      <c r="I115" s="61">
        <v>1141.73091</v>
      </c>
      <c r="J115" s="12"/>
    </row>
    <row r="116" spans="1:10" ht="14.2" customHeight="1" x14ac:dyDescent="0.55000000000000004">
      <c r="A116" s="124"/>
      <c r="B116" s="58"/>
      <c r="C116" s="54" t="s">
        <v>67</v>
      </c>
      <c r="D116" s="55">
        <v>9830</v>
      </c>
      <c r="E116" s="56">
        <v>11908</v>
      </c>
      <c r="F116" s="56">
        <v>139.78980000000001</v>
      </c>
      <c r="G116" s="56">
        <v>3244.0899199999999</v>
      </c>
      <c r="H116" s="56">
        <f t="shared" si="8"/>
        <v>8663.9100799999997</v>
      </c>
      <c r="I116" s="56">
        <v>3266.1241199999999</v>
      </c>
      <c r="J116" s="12"/>
    </row>
    <row r="117" spans="1:10" ht="14.7" thickBot="1" x14ac:dyDescent="0.6">
      <c r="A117" s="3"/>
      <c r="B117" s="53"/>
      <c r="C117" s="125" t="s">
        <v>12</v>
      </c>
      <c r="D117" s="126">
        <v>4369</v>
      </c>
      <c r="E117" s="127">
        <v>5293</v>
      </c>
      <c r="F117" s="127">
        <v>69.410510000000002</v>
      </c>
      <c r="G117" s="127">
        <v>486.40026</v>
      </c>
      <c r="H117" s="127">
        <f t="shared" si="8"/>
        <v>4806.5997399999997</v>
      </c>
      <c r="I117" s="127">
        <v>547.32281</v>
      </c>
      <c r="J117" s="12"/>
    </row>
    <row r="118" spans="1:10" ht="14.7" thickBot="1" x14ac:dyDescent="0.6">
      <c r="A118" s="3"/>
      <c r="B118" s="53"/>
      <c r="C118" s="71" t="s">
        <v>41</v>
      </c>
      <c r="D118" s="128">
        <v>390</v>
      </c>
      <c r="E118" s="75">
        <v>390</v>
      </c>
      <c r="F118" s="75">
        <v>0.31152999999999997</v>
      </c>
      <c r="G118" s="75">
        <v>14.92018</v>
      </c>
      <c r="H118" s="75">
        <f t="shared" si="8"/>
        <v>375.07981999999998</v>
      </c>
      <c r="I118" s="75">
        <v>30.135649999999998</v>
      </c>
      <c r="J118" s="12"/>
    </row>
    <row r="119" spans="1:10" ht="16.8" thickBot="1" x14ac:dyDescent="0.6">
      <c r="A119" s="3"/>
      <c r="B119" s="7"/>
      <c r="C119" s="71" t="s">
        <v>68</v>
      </c>
      <c r="D119" s="72">
        <v>300</v>
      </c>
      <c r="E119" s="73">
        <v>300</v>
      </c>
      <c r="F119" s="73">
        <v>2.9723199999999999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4.7" thickBot="1" x14ac:dyDescent="0.6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6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6.8" thickBot="1" x14ac:dyDescent="0.6">
      <c r="A122" s="3"/>
      <c r="B122" s="7"/>
      <c r="C122" s="129" t="s">
        <v>69</v>
      </c>
      <c r="D122" s="72"/>
      <c r="E122" s="73"/>
      <c r="F122" s="73">
        <v>0.40999999999985448</v>
      </c>
      <c r="G122" s="73">
        <v>4.4490000000005239</v>
      </c>
      <c r="H122" s="73">
        <f>E122-G122</f>
        <v>-4.4490000000005239</v>
      </c>
      <c r="I122" s="73">
        <v>25.585480000001553</v>
      </c>
      <c r="J122" s="12"/>
    </row>
    <row r="123" spans="1:10" ht="15.9" thickBot="1" x14ac:dyDescent="0.6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5352.1750300000003</v>
      </c>
      <c r="G123" s="80">
        <f t="shared" si="9"/>
        <v>29065.985400000001</v>
      </c>
      <c r="H123" s="80">
        <f>H107+H110+H118+H119+H120+H121+H122</f>
        <v>72570.014599999995</v>
      </c>
      <c r="I123" s="80">
        <f>I107+I110+I118+I119+I120+I121+I122</f>
        <v>30578.43404</v>
      </c>
      <c r="J123" s="12"/>
    </row>
    <row r="124" spans="1:10" ht="13.5" customHeight="1" x14ac:dyDescent="0.55000000000000004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55000000000000004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4.4" x14ac:dyDescent="0.55000000000000004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4.4" x14ac:dyDescent="0.55000000000000004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6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55000000000000004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55000000000000004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2" customHeight="1" x14ac:dyDescent="0.55000000000000004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6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2" customHeight="1" thickTop="1" thickBot="1" x14ac:dyDescent="0.6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6">
      <c r="A134" s="1"/>
      <c r="B134" s="10"/>
      <c r="C134" s="410" t="s">
        <v>2</v>
      </c>
      <c r="D134" s="411"/>
      <c r="E134" s="410" t="s">
        <v>3</v>
      </c>
      <c r="F134" s="411"/>
      <c r="G134" s="410" t="s">
        <v>4</v>
      </c>
      <c r="H134" s="411"/>
      <c r="I134" s="11"/>
      <c r="J134" s="12"/>
    </row>
    <row r="135" spans="1:10" ht="14.2" customHeight="1" x14ac:dyDescent="0.55000000000000004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2" customHeight="1" x14ac:dyDescent="0.55000000000000004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2" customHeight="1" x14ac:dyDescent="0.55000000000000004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2" customHeight="1" thickBot="1" x14ac:dyDescent="0.6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6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55000000000000004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2" customHeight="1" thickBot="1" x14ac:dyDescent="0.6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6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6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11</v>
      </c>
      <c r="G143" s="39" t="str">
        <f>G22</f>
        <v>FANGST T.O.M UKE 11</v>
      </c>
      <c r="H143" s="39" t="str">
        <f>H22</f>
        <v>RESTKVOTER UKE 11</v>
      </c>
      <c r="I143" s="39" t="str">
        <f>I22</f>
        <v>FANGST T.O.M. UKE 11 2021</v>
      </c>
      <c r="J143" s="42"/>
    </row>
    <row r="144" spans="1:10" ht="14.2" customHeight="1" x14ac:dyDescent="0.55000000000000004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1089.6449499999999</v>
      </c>
      <c r="G144" s="162">
        <f t="shared" si="10"/>
        <v>17521.289810000002</v>
      </c>
      <c r="H144" s="162">
        <f t="shared" si="10"/>
        <v>44661.710189999998</v>
      </c>
      <c r="I144" s="162">
        <f t="shared" si="10"/>
        <v>20875.276180000001</v>
      </c>
      <c r="J144" s="12"/>
    </row>
    <row r="145" spans="1:10" ht="14.2" customHeight="1" x14ac:dyDescent="0.55000000000000004">
      <c r="A145" s="1"/>
      <c r="B145" s="7"/>
      <c r="C145" s="46" t="s">
        <v>27</v>
      </c>
      <c r="D145" s="47">
        <v>52954</v>
      </c>
      <c r="E145" s="47">
        <v>49665</v>
      </c>
      <c r="F145" s="163">
        <v>578.79549999999995</v>
      </c>
      <c r="G145" s="163">
        <v>13616.00547</v>
      </c>
      <c r="H145" s="163">
        <f>E145-G145</f>
        <v>36048.994529999996</v>
      </c>
      <c r="I145" s="163">
        <v>17990.791160000001</v>
      </c>
      <c r="J145" s="12"/>
    </row>
    <row r="146" spans="1:10" ht="14.4" x14ac:dyDescent="0.55000000000000004">
      <c r="A146" s="1"/>
      <c r="B146" s="7"/>
      <c r="C146" s="46" t="s">
        <v>28</v>
      </c>
      <c r="D146" s="47">
        <v>12738</v>
      </c>
      <c r="E146" s="47">
        <v>12018</v>
      </c>
      <c r="F146" s="163">
        <v>510.84944999999999</v>
      </c>
      <c r="G146" s="163">
        <v>3905.2843400000002</v>
      </c>
      <c r="H146" s="163">
        <f>E146-G146</f>
        <v>8112.7156599999998</v>
      </c>
      <c r="I146" s="163">
        <v>2884.4850200000001</v>
      </c>
      <c r="J146" s="12"/>
    </row>
    <row r="147" spans="1:10" ht="13.5" customHeight="1" thickBot="1" x14ac:dyDescent="0.6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6">
      <c r="A148" s="166"/>
      <c r="B148" s="167"/>
      <c r="C148" s="94" t="s">
        <v>82</v>
      </c>
      <c r="D148" s="168">
        <v>44724</v>
      </c>
      <c r="E148" s="168">
        <v>49007</v>
      </c>
      <c r="F148" s="169">
        <v>0</v>
      </c>
      <c r="G148" s="169">
        <v>865.30592000000001</v>
      </c>
      <c r="H148" s="169">
        <f>E148-G148</f>
        <v>48141.694080000001</v>
      </c>
      <c r="I148" s="169">
        <v>253.90504000000001</v>
      </c>
      <c r="J148" s="170"/>
    </row>
    <row r="149" spans="1:10" ht="15.75" customHeight="1" thickBot="1" x14ac:dyDescent="0.6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2487.5314900000003</v>
      </c>
      <c r="G149" s="171">
        <f t="shared" ref="G149" si="11">G150+G155+G158</f>
        <v>24349.389900000002</v>
      </c>
      <c r="H149" s="171">
        <f>H150+H155+H158</f>
        <v>45424.610100000005</v>
      </c>
      <c r="I149" s="171">
        <f>I150+I155+I158</f>
        <v>22762.64515</v>
      </c>
      <c r="J149" s="8"/>
    </row>
    <row r="150" spans="1:10" ht="14.2" customHeight="1" x14ac:dyDescent="0.55000000000000004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2003.6884100000002</v>
      </c>
      <c r="G150" s="174">
        <f>G151+G152+G154+G153</f>
        <v>20598.0406</v>
      </c>
      <c r="H150" s="174">
        <f>H151+H152+H153+H154</f>
        <v>31386.959400000003</v>
      </c>
      <c r="I150" s="174">
        <f>I151+I152+I153+I154</f>
        <v>17208.396229999998</v>
      </c>
      <c r="J150" s="42"/>
    </row>
    <row r="151" spans="1:10" ht="14.2" customHeight="1" x14ac:dyDescent="0.55000000000000004">
      <c r="A151" s="57"/>
      <c r="B151" s="175"/>
      <c r="C151" s="59" t="s">
        <v>31</v>
      </c>
      <c r="D151" s="60">
        <v>13881</v>
      </c>
      <c r="E151" s="60">
        <v>15307</v>
      </c>
      <c r="F151" s="176">
        <v>123.50588999999999</v>
      </c>
      <c r="G151" s="176">
        <v>2901.0384600000002</v>
      </c>
      <c r="H151" s="176">
        <f>E151-G151</f>
        <v>12405.96154</v>
      </c>
      <c r="I151" s="176">
        <v>4005.0628499999998</v>
      </c>
      <c r="J151" s="177"/>
    </row>
    <row r="152" spans="1:10" ht="14.2" customHeight="1" x14ac:dyDescent="0.55000000000000004">
      <c r="A152" s="57"/>
      <c r="B152" s="58"/>
      <c r="C152" s="59" t="s">
        <v>65</v>
      </c>
      <c r="D152" s="60">
        <v>14224</v>
      </c>
      <c r="E152" s="60">
        <v>12859</v>
      </c>
      <c r="F152" s="176">
        <v>542.24680999999998</v>
      </c>
      <c r="G152" s="176">
        <v>6575.6706999999997</v>
      </c>
      <c r="H152" s="176">
        <f>E152-G152</f>
        <v>6283.3293000000003</v>
      </c>
      <c r="I152" s="176">
        <v>5635.3005899999998</v>
      </c>
      <c r="J152" s="178"/>
    </row>
    <row r="153" spans="1:10" ht="14.2" customHeight="1" x14ac:dyDescent="0.55000000000000004">
      <c r="A153" s="57"/>
      <c r="B153" s="58"/>
      <c r="C153" s="59" t="s">
        <v>66</v>
      </c>
      <c r="D153" s="60">
        <v>12986</v>
      </c>
      <c r="E153" s="60">
        <v>13695</v>
      </c>
      <c r="F153" s="176">
        <v>584.85850000000005</v>
      </c>
      <c r="G153" s="176">
        <v>5452.2207799999996</v>
      </c>
      <c r="H153" s="176">
        <f>E153-G153</f>
        <v>8242.7792200000004</v>
      </c>
      <c r="I153" s="176">
        <v>4690.1887200000001</v>
      </c>
      <c r="J153" s="178"/>
    </row>
    <row r="154" spans="1:10" ht="14.2" customHeight="1" x14ac:dyDescent="0.55000000000000004">
      <c r="A154" s="57"/>
      <c r="B154" s="58"/>
      <c r="C154" s="59" t="s">
        <v>34</v>
      </c>
      <c r="D154" s="60">
        <v>11206</v>
      </c>
      <c r="E154" s="60">
        <v>10124</v>
      </c>
      <c r="F154" s="176">
        <v>753.07721000000004</v>
      </c>
      <c r="G154" s="176">
        <v>5669.1106599999994</v>
      </c>
      <c r="H154" s="176">
        <f>E154-G154</f>
        <v>4454.8893400000006</v>
      </c>
      <c r="I154" s="176">
        <v>2877.8440700000001</v>
      </c>
      <c r="J154" s="178"/>
    </row>
    <row r="155" spans="1:10" ht="14.2" customHeight="1" x14ac:dyDescent="0.55000000000000004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369.21580999999998</v>
      </c>
      <c r="G155" s="179">
        <v>2531.53829</v>
      </c>
      <c r="H155" s="179">
        <f>H156+H157</f>
        <v>5722.4617099999996</v>
      </c>
      <c r="I155" s="179">
        <v>3564.9050400000001</v>
      </c>
      <c r="J155" s="180"/>
    </row>
    <row r="156" spans="1:10" ht="14.2" customHeight="1" x14ac:dyDescent="0.55000000000000004">
      <c r="A156" s="1"/>
      <c r="B156" s="7"/>
      <c r="C156" s="59" t="s">
        <v>84</v>
      </c>
      <c r="D156" s="60">
        <v>6978</v>
      </c>
      <c r="E156" s="60">
        <v>7754</v>
      </c>
      <c r="F156" s="176">
        <v>368.13380999999998</v>
      </c>
      <c r="G156" s="176">
        <v>2471.3589700000002</v>
      </c>
      <c r="H156" s="176">
        <f t="shared" ref="H156:H164" si="12">E156-G156</f>
        <v>5282.6410299999998</v>
      </c>
      <c r="I156" s="176">
        <v>3562.54504</v>
      </c>
      <c r="J156" s="8"/>
    </row>
    <row r="157" spans="1:10" ht="14.4" x14ac:dyDescent="0.55000000000000004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60.179319999999734</v>
      </c>
      <c r="H157" s="176">
        <f t="shared" si="12"/>
        <v>439.82068000000027</v>
      </c>
      <c r="I157" s="176">
        <f>I155-I156</f>
        <v>2.3600000000001273</v>
      </c>
      <c r="J157" s="181"/>
    </row>
    <row r="158" spans="1:10" ht="14.7" thickBot="1" x14ac:dyDescent="0.6">
      <c r="A158" s="3"/>
      <c r="B158" s="7"/>
      <c r="C158" s="125" t="s">
        <v>12</v>
      </c>
      <c r="D158" s="126">
        <v>9517</v>
      </c>
      <c r="E158" s="126">
        <v>9535</v>
      </c>
      <c r="F158" s="182">
        <v>114.62727</v>
      </c>
      <c r="G158" s="182">
        <v>1219.8110099999999</v>
      </c>
      <c r="H158" s="182">
        <f t="shared" si="12"/>
        <v>8315.1889900000006</v>
      </c>
      <c r="I158" s="182">
        <v>1989.3438799999999</v>
      </c>
      <c r="J158" s="8"/>
    </row>
    <row r="159" spans="1:10" ht="14.7" thickBot="1" x14ac:dyDescent="0.6">
      <c r="A159" s="3"/>
      <c r="B159" s="7"/>
      <c r="C159" s="96" t="s">
        <v>41</v>
      </c>
      <c r="D159" s="72">
        <v>142</v>
      </c>
      <c r="E159" s="72">
        <v>142</v>
      </c>
      <c r="F159" s="183">
        <v>0.17065</v>
      </c>
      <c r="G159" s="183">
        <v>12.88653</v>
      </c>
      <c r="H159" s="183">
        <f t="shared" si="12"/>
        <v>129.11347000000001</v>
      </c>
      <c r="I159" s="183">
        <v>15.650650000000001</v>
      </c>
      <c r="J159" s="8"/>
    </row>
    <row r="160" spans="1:10" ht="14.7" thickBot="1" x14ac:dyDescent="0.6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0</v>
      </c>
      <c r="H160" s="185">
        <f t="shared" si="12"/>
        <v>250</v>
      </c>
      <c r="I160" s="185">
        <v>7.04</v>
      </c>
      <c r="J160" s="8"/>
    </row>
    <row r="161" spans="1:10" ht="16.8" thickBot="1" x14ac:dyDescent="0.6">
      <c r="A161" s="3"/>
      <c r="B161" s="7"/>
      <c r="C161" s="184" t="s">
        <v>87</v>
      </c>
      <c r="D161" s="72">
        <v>2000</v>
      </c>
      <c r="E161" s="72">
        <v>2000</v>
      </c>
      <c r="F161" s="183">
        <v>9.4045900000000007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4.7" thickBot="1" x14ac:dyDescent="0.6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4.7" thickBot="1" x14ac:dyDescent="0.6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6">
      <c r="A164" s="3"/>
      <c r="B164" s="7"/>
      <c r="C164" s="186" t="s">
        <v>47</v>
      </c>
      <c r="D164" s="189"/>
      <c r="E164" s="187"/>
      <c r="F164" s="183">
        <v>21.054999999999836</v>
      </c>
      <c r="G164" s="183">
        <v>298.58759999999165</v>
      </c>
      <c r="H164" s="183">
        <f t="shared" si="12"/>
        <v>-298.58759999999165</v>
      </c>
      <c r="I164" s="183">
        <v>403.63184999999794</v>
      </c>
      <c r="J164" s="8"/>
    </row>
    <row r="165" spans="1:10" ht="0" hidden="1" customHeight="1" x14ac:dyDescent="0.55000000000000004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6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3607.8066800000001</v>
      </c>
      <c r="G166" s="80">
        <f>G144+G148+G149+G159+G160+G161+G162+G163+G164</f>
        <v>45047.459759999998</v>
      </c>
      <c r="H166" s="80">
        <f>H144+H148+H149+H159+H160+H161+H162+H163+H164</f>
        <v>138365.54024</v>
      </c>
      <c r="I166" s="80">
        <f>I144+I148+I149+I159+I160+I161+I162+I163+I164</f>
        <v>46318.148870000005</v>
      </c>
      <c r="J166" s="196"/>
    </row>
    <row r="167" spans="1:10" ht="14.25" customHeight="1" x14ac:dyDescent="0.55000000000000004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55000000000000004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55000000000000004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55000000000000004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6" x14ac:dyDescent="0.55000000000000004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6" x14ac:dyDescent="0.55000000000000004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6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55000000000000004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55000000000000004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55000000000000004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55000000000000004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55000000000000004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6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6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2" customHeight="1" thickBot="1" x14ac:dyDescent="0.6">
      <c r="A181" s="3"/>
      <c r="B181" s="7"/>
      <c r="C181" s="402" t="s">
        <v>2</v>
      </c>
      <c r="D181" s="403"/>
      <c r="E181" s="206"/>
      <c r="F181" s="206"/>
      <c r="G181" s="206"/>
      <c r="H181" s="3"/>
      <c r="I181" s="3"/>
      <c r="J181" s="8"/>
    </row>
    <row r="182" spans="1:10" ht="14.2" customHeight="1" thickBot="1" x14ac:dyDescent="0.6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2" customHeight="1" thickBot="1" x14ac:dyDescent="0.6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2" customHeight="1" thickBot="1" x14ac:dyDescent="0.6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2" customHeight="1" thickBot="1" x14ac:dyDescent="0.6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2" customHeight="1" x14ac:dyDescent="0.55000000000000004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6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55000000000000004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6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6">
      <c r="A190" s="194"/>
      <c r="B190" s="218"/>
      <c r="C190" s="39" t="s">
        <v>19</v>
      </c>
      <c r="D190" s="219" t="s">
        <v>3</v>
      </c>
      <c r="E190" s="39" t="str">
        <f>F22</f>
        <v>FANGST UKE 11</v>
      </c>
      <c r="F190" s="39" t="str">
        <f>G22</f>
        <v>FANGST T.O.M UKE 11</v>
      </c>
      <c r="G190" s="220" t="str">
        <f>H22</f>
        <v>RESTKVOTER UKE 11</v>
      </c>
      <c r="H190" s="39" t="str">
        <f>I22</f>
        <v>FANGST T.O.M. UKE 11 2021</v>
      </c>
      <c r="I190" s="221"/>
      <c r="J190" s="222"/>
    </row>
    <row r="191" spans="1:10" ht="14.2" customHeight="1" x14ac:dyDescent="0.55000000000000004">
      <c r="A191" s="3"/>
      <c r="B191" s="223"/>
      <c r="C191" s="224" t="s">
        <v>97</v>
      </c>
      <c r="D191" s="404">
        <v>5082</v>
      </c>
      <c r="E191" s="225">
        <v>7.2664600000000004</v>
      </c>
      <c r="F191" s="225">
        <v>240.84829999999999</v>
      </c>
      <c r="G191" s="398">
        <f>D191-F191-F192</f>
        <v>4573.76991</v>
      </c>
      <c r="H191" s="225">
        <v>438.90231</v>
      </c>
      <c r="I191" s="210"/>
      <c r="J191" s="226"/>
    </row>
    <row r="192" spans="1:10" ht="14.2" customHeight="1" x14ac:dyDescent="0.55000000000000004">
      <c r="A192" s="3"/>
      <c r="B192" s="223"/>
      <c r="C192" s="227" t="s">
        <v>67</v>
      </c>
      <c r="D192" s="405"/>
      <c r="E192" s="228">
        <v>14.84966</v>
      </c>
      <c r="F192" s="228">
        <v>267.38179000000002</v>
      </c>
      <c r="G192" s="406"/>
      <c r="H192" s="228">
        <v>310.95933000000002</v>
      </c>
      <c r="I192" s="210"/>
      <c r="J192" s="226"/>
    </row>
    <row r="193" spans="1:10" ht="15.7" customHeight="1" thickBot="1" x14ac:dyDescent="0.6">
      <c r="A193" s="3"/>
      <c r="B193" s="223"/>
      <c r="C193" s="229" t="s">
        <v>98</v>
      </c>
      <c r="D193" s="75">
        <v>200</v>
      </c>
      <c r="E193" s="230"/>
      <c r="F193" s="230">
        <v>8.9809199999999993</v>
      </c>
      <c r="G193" s="230">
        <f>D193-F193</f>
        <v>191.01908</v>
      </c>
      <c r="H193" s="230">
        <v>24.799769999999999</v>
      </c>
      <c r="I193" s="210"/>
      <c r="J193" s="226"/>
    </row>
    <row r="194" spans="1:10" ht="14.2" customHeight="1" x14ac:dyDescent="0.55000000000000004">
      <c r="A194" s="231"/>
      <c r="B194" s="232"/>
      <c r="C194" s="233" t="s">
        <v>99</v>
      </c>
      <c r="D194" s="234">
        <v>7622</v>
      </c>
      <c r="E194" s="235">
        <f>E195+E196+E197</f>
        <v>3.9527199999999998</v>
      </c>
      <c r="F194" s="235">
        <f>F195+F196+F197</f>
        <v>18.350519999999999</v>
      </c>
      <c r="G194" s="235">
        <f>D194-F194</f>
        <v>7603.64948</v>
      </c>
      <c r="H194" s="235">
        <f>H195+H196+H197</f>
        <v>47.664200000000001</v>
      </c>
      <c r="I194" s="236"/>
      <c r="J194" s="237"/>
    </row>
    <row r="195" spans="1:10" ht="14.2" customHeight="1" x14ac:dyDescent="0.55000000000000004">
      <c r="A195" s="124"/>
      <c r="B195" s="238"/>
      <c r="C195" s="239" t="s">
        <v>100</v>
      </c>
      <c r="D195" s="61"/>
      <c r="E195" s="176">
        <v>0.43115999999999999</v>
      </c>
      <c r="F195" s="176">
        <v>1.1327199999999999</v>
      </c>
      <c r="G195" s="176"/>
      <c r="H195" s="176">
        <v>5.3104500000000003</v>
      </c>
      <c r="I195" s="240"/>
      <c r="J195" s="241"/>
    </row>
    <row r="196" spans="1:10" ht="14.2" customHeight="1" x14ac:dyDescent="0.55000000000000004">
      <c r="A196" s="124"/>
      <c r="B196" s="238"/>
      <c r="C196" s="239" t="s">
        <v>101</v>
      </c>
      <c r="D196" s="61"/>
      <c r="E196" s="176">
        <v>2.71008</v>
      </c>
      <c r="F196" s="176">
        <v>13.06467</v>
      </c>
      <c r="G196" s="176"/>
      <c r="H196" s="176">
        <v>13.892200000000001</v>
      </c>
      <c r="I196" s="240"/>
      <c r="J196" s="242"/>
    </row>
    <row r="197" spans="1:10" ht="14.2" customHeight="1" thickBot="1" x14ac:dyDescent="0.6">
      <c r="A197" s="124"/>
      <c r="B197" s="238"/>
      <c r="C197" s="243" t="s">
        <v>102</v>
      </c>
      <c r="D197" s="93"/>
      <c r="E197" s="244">
        <v>0.81147999999999998</v>
      </c>
      <c r="F197" s="244">
        <v>4.15313</v>
      </c>
      <c r="G197" s="244"/>
      <c r="H197" s="244">
        <v>28.461549999999999</v>
      </c>
      <c r="I197" s="240"/>
      <c r="J197" s="242"/>
    </row>
    <row r="198" spans="1:10" ht="14.2" customHeight="1" thickBot="1" x14ac:dyDescent="0.6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6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45" customHeight="1" thickBot="1" x14ac:dyDescent="0.6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26.068840000000002</v>
      </c>
      <c r="F200" s="248">
        <f>F191+F192+F193+F194+F198+F199</f>
        <v>535.56152999999995</v>
      </c>
      <c r="G200" s="248">
        <f>D200-F200</f>
        <v>12439.438470000001</v>
      </c>
      <c r="H200" s="248">
        <f>H191+H192+H193+H194+H198+H199</f>
        <v>822.95481000000007</v>
      </c>
      <c r="I200" s="198"/>
      <c r="J200" s="196"/>
    </row>
    <row r="201" spans="1:10" ht="15.75" customHeight="1" x14ac:dyDescent="0.55000000000000004">
      <c r="A201" s="3"/>
      <c r="B201" s="215"/>
      <c r="C201" s="407" t="s">
        <v>105</v>
      </c>
      <c r="D201" s="407"/>
      <c r="E201" s="407"/>
      <c r="F201" s="407"/>
      <c r="G201" s="407"/>
      <c r="H201" s="216"/>
      <c r="I201" s="216"/>
      <c r="J201" s="217"/>
    </row>
    <row r="202" spans="1:10" ht="12" customHeight="1" thickBot="1" x14ac:dyDescent="0.6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55000000000000004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55000000000000004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7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8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6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6">
      <c r="A208" s="191"/>
      <c r="B208" s="7"/>
      <c r="C208" s="402" t="s">
        <v>2</v>
      </c>
      <c r="D208" s="403"/>
      <c r="E208" s="191"/>
      <c r="F208" s="191"/>
      <c r="G208" s="202"/>
      <c r="H208" s="3"/>
      <c r="I208" s="3"/>
      <c r="J208" s="8"/>
    </row>
    <row r="209" spans="1:10" ht="15" customHeight="1" x14ac:dyDescent="0.55000000000000004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55000000000000004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6.8" thickBot="1" x14ac:dyDescent="0.6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6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55000000000000004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55000000000000004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55000000000000004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6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55000000000000004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6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6">
      <c r="A219" s="3"/>
      <c r="B219" s="7"/>
      <c r="C219" s="266" t="s">
        <v>19</v>
      </c>
      <c r="D219" s="267" t="s">
        <v>3</v>
      </c>
      <c r="E219" s="266" t="str">
        <f>F22</f>
        <v>FANGST UKE 11</v>
      </c>
      <c r="F219" s="266" t="str">
        <f>G22</f>
        <v>FANGST T.O.M UKE 11</v>
      </c>
      <c r="G219" s="266" t="str">
        <f>H22</f>
        <v>RESTKVOTER UKE 11</v>
      </c>
      <c r="H219" s="266" t="str">
        <f>I22</f>
        <v>FANGST T.O.M. UKE 11 2021</v>
      </c>
      <c r="I219" s="3"/>
      <c r="J219" s="8"/>
    </row>
    <row r="220" spans="1:10" ht="15" customHeight="1" thickBot="1" x14ac:dyDescent="0.6">
      <c r="A220" s="3"/>
      <c r="B220" s="7"/>
      <c r="C220" s="268" t="s">
        <v>5</v>
      </c>
      <c r="D220" s="269">
        <v>44139</v>
      </c>
      <c r="E220" s="269">
        <v>75.637730000000005</v>
      </c>
      <c r="F220" s="269">
        <v>3632.7825400000002</v>
      </c>
      <c r="G220" s="269">
        <f>D220-F220</f>
        <v>40506.21746</v>
      </c>
      <c r="H220" s="269">
        <v>5836.8822799999998</v>
      </c>
      <c r="I220" s="270"/>
      <c r="J220" s="8"/>
    </row>
    <row r="221" spans="1:10" ht="15" customHeight="1" thickBot="1" x14ac:dyDescent="0.6">
      <c r="A221" s="3"/>
      <c r="B221" s="7"/>
      <c r="C221" s="271" t="s">
        <v>85</v>
      </c>
      <c r="D221" s="269">
        <v>100</v>
      </c>
      <c r="E221" s="269">
        <v>2.6499999999999999E-2</v>
      </c>
      <c r="F221" s="269">
        <v>7.4168000000000003</v>
      </c>
      <c r="G221" s="269">
        <f>D221-F221</f>
        <v>92.583200000000005</v>
      </c>
      <c r="H221" s="269">
        <v>5.2262500000000003</v>
      </c>
      <c r="I221" s="270"/>
      <c r="J221" s="8"/>
    </row>
    <row r="222" spans="1:10" ht="15.75" customHeight="1" thickBot="1" x14ac:dyDescent="0.6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6">
      <c r="A223" s="3"/>
      <c r="B223" s="7"/>
      <c r="C223" s="274" t="s">
        <v>113</v>
      </c>
      <c r="D223" s="275">
        <f>SUM(D220:D222)</f>
        <v>44291</v>
      </c>
      <c r="E223" s="275">
        <f>SUM(E220:E222)</f>
        <v>75.664230000000003</v>
      </c>
      <c r="F223" s="275">
        <f>SUM(F220:F222)</f>
        <v>3640.1993400000001</v>
      </c>
      <c r="G223" s="275">
        <f>D223-F223</f>
        <v>40650.800660000001</v>
      </c>
      <c r="H223" s="275">
        <f>SUM(H220:H222)</f>
        <v>5842.1085299999995</v>
      </c>
      <c r="I223" s="270"/>
      <c r="J223" s="8"/>
    </row>
    <row r="224" spans="1:10" ht="17.2" customHeight="1" thickBot="1" x14ac:dyDescent="0.6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55000000000000004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55000000000000004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55000000000000004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55000000000000004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55000000000000004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55000000000000004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55000000000000004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55000000000000004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55000000000000004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55000000000000004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55000000000000004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55000000000000004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55000000000000004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55000000000000004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55000000000000004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55000000000000004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55000000000000004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55000000000000004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55000000000000004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55000000000000004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55000000000000004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55000000000000004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55000000000000004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55000000000000004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55000000000000004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55000000000000004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55000000000000004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55000000000000004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55000000000000004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55000000000000004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55000000000000004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55000000000000004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55000000000000004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2" customHeight="1" thickTop="1" x14ac:dyDescent="0.55000000000000004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55000000000000004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6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2" customHeight="1" thickTop="1" thickBot="1" x14ac:dyDescent="0.6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2" customHeight="1" thickBot="1" x14ac:dyDescent="0.6">
      <c r="A262" s="194"/>
      <c r="B262" s="218"/>
      <c r="C262" s="402" t="s">
        <v>2</v>
      </c>
      <c r="D262" s="403"/>
      <c r="E262" s="191"/>
      <c r="F262" s="191"/>
      <c r="G262" s="221"/>
      <c r="H262" s="221"/>
      <c r="I262" s="221"/>
      <c r="J262" s="226"/>
    </row>
    <row r="263" spans="1:10" ht="14.2" customHeight="1" x14ac:dyDescent="0.55000000000000004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2" customHeight="1" x14ac:dyDescent="0.55000000000000004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2" customHeight="1" x14ac:dyDescent="0.55000000000000004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6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6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2" customHeight="1" x14ac:dyDescent="0.55000000000000004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55000000000000004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6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55000000000000004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2" customHeight="1" thickBot="1" x14ac:dyDescent="0.6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6">
      <c r="A273" s="3"/>
      <c r="B273" s="288"/>
      <c r="C273" s="266" t="s">
        <v>19</v>
      </c>
      <c r="D273" s="301" t="s">
        <v>3</v>
      </c>
      <c r="E273" s="266" t="str">
        <f>F22</f>
        <v>FANGST UKE 11</v>
      </c>
      <c r="F273" s="266" t="str">
        <f>G22</f>
        <v>FANGST T.O.M UKE 11</v>
      </c>
      <c r="G273" s="266" t="str">
        <f>H22</f>
        <v>RESTKVOTER UKE 11</v>
      </c>
      <c r="H273" s="266" t="str">
        <f>I22</f>
        <v>FANGST T.O.M. UKE 11 2021</v>
      </c>
      <c r="I273" s="293"/>
      <c r="J273" s="237"/>
    </row>
    <row r="274" spans="1:10" ht="14.2" customHeight="1" thickBot="1" x14ac:dyDescent="0.6">
      <c r="A274" s="231"/>
      <c r="B274" s="232"/>
      <c r="C274" s="268" t="s">
        <v>121</v>
      </c>
      <c r="D274" s="396">
        <v>1865</v>
      </c>
      <c r="E274" s="302">
        <v>2.9252199999999999</v>
      </c>
      <c r="F274" s="302">
        <v>36.476100000000002</v>
      </c>
      <c r="G274" s="398">
        <f>D274-F274-F275</f>
        <v>1645.02367</v>
      </c>
      <c r="H274" s="302">
        <v>48.337139999999998</v>
      </c>
      <c r="I274" s="236"/>
      <c r="J274" s="303"/>
    </row>
    <row r="275" spans="1:10" ht="14.2" customHeight="1" thickBot="1" x14ac:dyDescent="0.6">
      <c r="A275" s="3"/>
      <c r="B275" s="288"/>
      <c r="C275" s="271" t="s">
        <v>122</v>
      </c>
      <c r="D275" s="397"/>
      <c r="E275" s="302">
        <v>8.0142299999999995</v>
      </c>
      <c r="F275" s="302">
        <v>183.50022999999999</v>
      </c>
      <c r="G275" s="399"/>
      <c r="H275" s="302">
        <v>157.09112999999999</v>
      </c>
      <c r="I275" s="304"/>
      <c r="J275" s="237"/>
    </row>
    <row r="276" spans="1:10" ht="15.9" thickBot="1" x14ac:dyDescent="0.6">
      <c r="A276" s="231"/>
      <c r="B276" s="232"/>
      <c r="C276" s="272" t="s">
        <v>103</v>
      </c>
      <c r="D276" s="305">
        <v>5</v>
      </c>
      <c r="E276" s="306"/>
      <c r="F276" s="306">
        <v>0.35699999999999998</v>
      </c>
      <c r="G276" s="302">
        <f>D276-F276</f>
        <v>4.6429999999999998</v>
      </c>
      <c r="H276" s="306">
        <v>0.93</v>
      </c>
      <c r="I276" s="236"/>
      <c r="J276" s="307"/>
    </row>
    <row r="277" spans="1:10" ht="18.75" customHeight="1" thickBot="1" x14ac:dyDescent="0.6">
      <c r="A277" s="231"/>
      <c r="B277" s="308"/>
      <c r="C277" s="272" t="s">
        <v>123</v>
      </c>
      <c r="D277" s="309"/>
      <c r="E277" s="306"/>
      <c r="F277" s="306">
        <v>0.18256</v>
      </c>
      <c r="G277" s="302"/>
      <c r="H277" s="306">
        <v>0.29582000000000003</v>
      </c>
      <c r="I277" s="310"/>
      <c r="J277" s="287"/>
    </row>
    <row r="278" spans="1:10" ht="14.2" customHeight="1" thickBot="1" x14ac:dyDescent="0.6">
      <c r="A278" s="3"/>
      <c r="B278" s="288"/>
      <c r="C278" s="274" t="s">
        <v>113</v>
      </c>
      <c r="D278" s="311">
        <f>D263</f>
        <v>1870</v>
      </c>
      <c r="E278" s="312">
        <f>SUM(E274:E277)</f>
        <v>10.939449999999999</v>
      </c>
      <c r="F278" s="312">
        <f>SUM(F274:F277)</f>
        <v>220.51588999999998</v>
      </c>
      <c r="G278" s="312">
        <f>D278-F278</f>
        <v>1649.4841100000001</v>
      </c>
      <c r="H278" s="312">
        <f>H274+H275+H276+H277</f>
        <v>206.65409</v>
      </c>
      <c r="I278" s="293"/>
      <c r="J278" s="287"/>
    </row>
    <row r="279" spans="1:10" ht="14.2" customHeight="1" x14ac:dyDescent="0.55000000000000004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2" customHeight="1" thickBot="1" x14ac:dyDescent="0.6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2" customHeight="1" thickTop="1" x14ac:dyDescent="0.55000000000000004">
      <c r="A281" s="3"/>
    </row>
    <row r="282" spans="1:10" ht="14.2" customHeight="1" x14ac:dyDescent="0.55000000000000004">
      <c r="A282" s="3"/>
    </row>
    <row r="283" spans="1:10" ht="14.2" customHeight="1" x14ac:dyDescent="0.55000000000000004">
      <c r="A283" s="3"/>
    </row>
    <row r="284" spans="1:10" ht="14.2" customHeight="1" x14ac:dyDescent="0.55000000000000004">
      <c r="A284" s="3"/>
    </row>
    <row r="285" spans="1:10" ht="14.2" customHeight="1" x14ac:dyDescent="0.55000000000000004">
      <c r="A285" s="3"/>
    </row>
    <row r="286" spans="1:10" ht="14.2" customHeight="1" x14ac:dyDescent="0.55000000000000004">
      <c r="A286" s="3"/>
    </row>
    <row r="287" spans="1:10" ht="14.2" customHeight="1" x14ac:dyDescent="0.55000000000000004">
      <c r="A287" s="3"/>
    </row>
    <row r="288" spans="1:10" ht="30" customHeight="1" thickBot="1" x14ac:dyDescent="0.8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2" customHeight="1" thickTop="1" x14ac:dyDescent="0.55000000000000004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6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6">
      <c r="B291" s="319"/>
      <c r="C291" s="400" t="s">
        <v>2</v>
      </c>
      <c r="D291" s="401"/>
      <c r="E291" s="400" t="s">
        <v>125</v>
      </c>
      <c r="F291" s="401"/>
      <c r="G291" s="400" t="s">
        <v>126</v>
      </c>
      <c r="H291" s="401"/>
      <c r="I291" s="191"/>
      <c r="J291" s="320"/>
    </row>
    <row r="292" spans="1:10" ht="14.25" customHeight="1" x14ac:dyDescent="0.55000000000000004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55000000000000004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55000000000000004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2" customHeight="1" thickBot="1" x14ac:dyDescent="0.6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2" customHeight="1" thickBot="1" x14ac:dyDescent="0.6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3" customHeight="1" x14ac:dyDescent="0.55000000000000004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3" customHeight="1" x14ac:dyDescent="0.55000000000000004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55000000000000004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6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55000000000000004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6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6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11</v>
      </c>
      <c r="G303" s="332" t="str">
        <f>G22</f>
        <v>FANGST T.O.M UKE 11</v>
      </c>
      <c r="H303" s="332" t="str">
        <f>H22</f>
        <v>RESTKVOTER UKE 11</v>
      </c>
      <c r="I303" s="332" t="str">
        <f>I22</f>
        <v>FANGST T.O.M. UKE 11 2021</v>
      </c>
      <c r="J303" s="320"/>
    </row>
    <row r="304" spans="1:10" ht="14.2" customHeight="1" x14ac:dyDescent="0.55000000000000004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23.637599999999999</v>
      </c>
      <c r="G304" s="336">
        <f t="shared" si="14"/>
        <v>599.66232000000002</v>
      </c>
      <c r="H304" s="336">
        <f>H308+H307+H306+H305</f>
        <v>11504.337680000001</v>
      </c>
      <c r="I304" s="336">
        <f t="shared" si="14"/>
        <v>1601.8103799999999</v>
      </c>
      <c r="J304" s="320"/>
    </row>
    <row r="305" spans="1:10" ht="14.2" customHeight="1" x14ac:dyDescent="0.55000000000000004">
      <c r="A305" s="139"/>
      <c r="B305" s="319"/>
      <c r="C305" s="337" t="s">
        <v>133</v>
      </c>
      <c r="D305" s="338">
        <v>3000</v>
      </c>
      <c r="E305" s="338">
        <v>5258</v>
      </c>
      <c r="F305" s="339"/>
      <c r="G305" s="339">
        <v>112.0851</v>
      </c>
      <c r="H305" s="339">
        <f t="shared" ref="H305:H309" si="15">E305-G305</f>
        <v>5145.9148999999998</v>
      </c>
      <c r="I305" s="339">
        <v>722.67544999999996</v>
      </c>
      <c r="J305" s="320"/>
    </row>
    <row r="306" spans="1:10" ht="14.2" customHeight="1" x14ac:dyDescent="0.55000000000000004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>
        <v>280.60019999999997</v>
      </c>
      <c r="H306" s="339">
        <f t="shared" si="15"/>
        <v>1088.3998000000001</v>
      </c>
      <c r="I306" s="339">
        <v>435.40204999999997</v>
      </c>
      <c r="J306" s="320"/>
    </row>
    <row r="307" spans="1:10" ht="14.2" customHeight="1" x14ac:dyDescent="0.55000000000000004">
      <c r="A307" s="139"/>
      <c r="B307" s="319"/>
      <c r="C307" s="340" t="s">
        <v>128</v>
      </c>
      <c r="D307" s="338">
        <v>1225</v>
      </c>
      <c r="E307" s="338">
        <v>1283</v>
      </c>
      <c r="F307" s="339">
        <v>22.9956</v>
      </c>
      <c r="G307" s="339">
        <v>200.78782000000001</v>
      </c>
      <c r="H307" s="339">
        <f t="shared" si="15"/>
        <v>1082.21218</v>
      </c>
      <c r="I307" s="339">
        <v>356.32143000000002</v>
      </c>
      <c r="J307" s="320"/>
    </row>
    <row r="308" spans="1:10" ht="14.2" customHeight="1" thickBot="1" x14ac:dyDescent="0.6">
      <c r="A308" s="139"/>
      <c r="B308" s="319"/>
      <c r="C308" s="341" t="s">
        <v>134</v>
      </c>
      <c r="D308" s="342">
        <v>4103</v>
      </c>
      <c r="E308" s="342">
        <v>4194</v>
      </c>
      <c r="F308" s="339">
        <v>0.64200000000000002</v>
      </c>
      <c r="G308" s="339">
        <v>6.1891999999999996</v>
      </c>
      <c r="H308" s="339">
        <f t="shared" si="15"/>
        <v>4187.8108000000002</v>
      </c>
      <c r="I308" s="339">
        <v>87.411450000000002</v>
      </c>
      <c r="J308" s="320"/>
    </row>
    <row r="309" spans="1:10" ht="14.2" customHeight="1" thickBot="1" x14ac:dyDescent="0.6">
      <c r="A309" s="139"/>
      <c r="B309" s="319"/>
      <c r="C309" s="343" t="s">
        <v>76</v>
      </c>
      <c r="D309" s="344">
        <v>5500</v>
      </c>
      <c r="E309" s="344">
        <v>5500</v>
      </c>
      <c r="F309" s="345">
        <v>8.0000000000000002E-3</v>
      </c>
      <c r="G309" s="345">
        <v>107.84302</v>
      </c>
      <c r="H309" s="345">
        <f t="shared" si="15"/>
        <v>5392.1569799999997</v>
      </c>
      <c r="I309" s="345">
        <v>36.687980000000003</v>
      </c>
      <c r="J309" s="320"/>
    </row>
    <row r="310" spans="1:10" ht="14.2" customHeight="1" x14ac:dyDescent="0.55000000000000004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16.234349999999999</v>
      </c>
      <c r="G310" s="346">
        <f>G312+G311</f>
        <v>1428.47478</v>
      </c>
      <c r="H310" s="346">
        <f>E310-G310</f>
        <v>6571.5252199999995</v>
      </c>
      <c r="I310" s="346">
        <f>I312+I311</f>
        <v>1529.64662</v>
      </c>
      <c r="J310" s="320"/>
    </row>
    <row r="311" spans="1:10" ht="14.2" customHeight="1" x14ac:dyDescent="0.55000000000000004">
      <c r="A311" s="139"/>
      <c r="B311" s="319"/>
      <c r="C311" s="340" t="s">
        <v>67</v>
      </c>
      <c r="D311" s="347"/>
      <c r="E311" s="338"/>
      <c r="F311" s="339"/>
      <c r="G311" s="339">
        <v>889.49830999999995</v>
      </c>
      <c r="H311" s="339"/>
      <c r="I311" s="339">
        <v>1.62</v>
      </c>
      <c r="J311" s="320"/>
    </row>
    <row r="312" spans="1:10" ht="14.2" customHeight="1" thickBot="1" x14ac:dyDescent="0.6">
      <c r="A312" s="139"/>
      <c r="B312" s="319"/>
      <c r="C312" s="348" t="s">
        <v>135</v>
      </c>
      <c r="D312" s="349"/>
      <c r="E312" s="350"/>
      <c r="F312" s="351">
        <v>16.234349999999999</v>
      </c>
      <c r="G312" s="351">
        <v>538.97646999999995</v>
      </c>
      <c r="H312" s="351"/>
      <c r="I312" s="351">
        <v>1528.0266200000001</v>
      </c>
      <c r="J312" s="320"/>
    </row>
    <row r="313" spans="1:10" ht="14.2" customHeight="1" thickBot="1" x14ac:dyDescent="0.6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0.13769999999999999</v>
      </c>
      <c r="H313" s="345">
        <f>E313-G313</f>
        <v>9.8622999999999994</v>
      </c>
      <c r="I313" s="345">
        <v>0.15659999999999999</v>
      </c>
      <c r="J313" s="320"/>
    </row>
    <row r="314" spans="1:10" ht="14.2" customHeight="1" thickBot="1" x14ac:dyDescent="0.6">
      <c r="A314" s="139"/>
      <c r="B314" s="319"/>
      <c r="C314" s="352" t="s">
        <v>136</v>
      </c>
      <c r="D314" s="353"/>
      <c r="E314" s="354"/>
      <c r="F314" s="345">
        <v>1.2064600000000001</v>
      </c>
      <c r="G314" s="345">
        <v>17.891400000000001</v>
      </c>
      <c r="H314" s="345">
        <f>E314-G314</f>
        <v>-17.891400000000001</v>
      </c>
      <c r="I314" s="345">
        <v>3.7032400000000001</v>
      </c>
      <c r="J314" s="320"/>
    </row>
    <row r="315" spans="1:10" ht="18.600000000000001" thickBot="1" x14ac:dyDescent="0.6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41.086409999999994</v>
      </c>
      <c r="G315" s="357">
        <f t="shared" si="16"/>
        <v>2154.0092200000004</v>
      </c>
      <c r="H315" s="357">
        <f>H304+H309+H310+H313+H314</f>
        <v>23459.99078</v>
      </c>
      <c r="I315" s="357">
        <f t="shared" si="16"/>
        <v>3172.0048199999997</v>
      </c>
      <c r="J315" s="320"/>
    </row>
    <row r="316" spans="1:10" ht="14.2" customHeight="1" x14ac:dyDescent="0.55000000000000004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2" customHeight="1" x14ac:dyDescent="0.55000000000000004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2" customHeight="1" x14ac:dyDescent="0.55000000000000004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6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55000000000000004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55000000000000004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2" customHeight="1" thickBot="1" x14ac:dyDescent="0.6">
      <c r="A322" s="139"/>
      <c r="D322" s="9"/>
    </row>
    <row r="323" spans="1:10" ht="14.2" customHeight="1" thickTop="1" x14ac:dyDescent="0.55000000000000004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2" customHeight="1" x14ac:dyDescent="0.55000000000000004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2" customHeight="1" thickBot="1" x14ac:dyDescent="0.6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2" customHeight="1" thickBot="1" x14ac:dyDescent="0.6">
      <c r="A326" s="139"/>
      <c r="B326" s="319"/>
      <c r="C326" s="402" t="s">
        <v>141</v>
      </c>
      <c r="D326" s="403"/>
      <c r="E326" s="191"/>
      <c r="F326" s="191"/>
      <c r="G326" s="191"/>
      <c r="H326" s="191"/>
      <c r="I326" s="191"/>
      <c r="J326" s="320"/>
    </row>
    <row r="327" spans="1:10" ht="14.2" customHeight="1" x14ac:dyDescent="0.55000000000000004">
      <c r="A327" s="139"/>
      <c r="B327" s="319"/>
      <c r="C327" s="256" t="s">
        <v>107</v>
      </c>
      <c r="D327" s="257">
        <v>3155</v>
      </c>
      <c r="E327" s="191"/>
      <c r="F327" s="191"/>
      <c r="G327" s="191"/>
      <c r="H327" s="191"/>
      <c r="I327" s="191"/>
      <c r="J327" s="320"/>
    </row>
    <row r="328" spans="1:10" ht="14.2" customHeight="1" x14ac:dyDescent="0.55000000000000004">
      <c r="A328" s="139"/>
      <c r="B328" s="319"/>
      <c r="C328" s="259" t="s">
        <v>117</v>
      </c>
      <c r="D328" s="260">
        <v>2276</v>
      </c>
      <c r="E328" s="191"/>
      <c r="G328" s="191"/>
      <c r="H328" s="191"/>
      <c r="I328" s="191"/>
      <c r="J328" s="320"/>
    </row>
    <row r="329" spans="1:10" ht="14.2" customHeight="1" thickBot="1" x14ac:dyDescent="0.6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2" customHeight="1" thickBot="1" x14ac:dyDescent="0.6">
      <c r="A330" s="139"/>
      <c r="B330" s="319"/>
      <c r="C330" s="261" t="s">
        <v>62</v>
      </c>
      <c r="D330" s="262">
        <v>5554</v>
      </c>
      <c r="E330" s="191"/>
      <c r="F330" s="191"/>
      <c r="G330" s="191"/>
      <c r="H330" s="191"/>
      <c r="I330" s="191"/>
      <c r="J330" s="320"/>
    </row>
    <row r="331" spans="1:10" ht="14.2" customHeight="1" x14ac:dyDescent="0.55000000000000004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2" customHeight="1" x14ac:dyDescent="0.55000000000000004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2" customHeight="1" x14ac:dyDescent="0.55000000000000004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2" customHeight="1" thickBot="1" x14ac:dyDescent="0.6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6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6">
      <c r="A336" s="280"/>
      <c r="B336" s="330"/>
      <c r="C336" s="371" t="s">
        <v>144</v>
      </c>
      <c r="D336" s="372" t="s">
        <v>145</v>
      </c>
      <c r="E336" s="371" t="str">
        <f>F22</f>
        <v>FANGST UKE 11</v>
      </c>
      <c r="F336" s="371" t="str">
        <f>G22</f>
        <v>FANGST T.O.M UKE 11</v>
      </c>
      <c r="G336" s="373" t="str">
        <f>H22</f>
        <v>RESTKVOTER UKE 11</v>
      </c>
      <c r="H336" s="371" t="str">
        <f>I22</f>
        <v>FANGST T.O.M. UKE 11 2021</v>
      </c>
      <c r="I336" s="282"/>
      <c r="J336" s="331"/>
    </row>
    <row r="337" spans="1:10" ht="14.2" customHeight="1" thickBot="1" x14ac:dyDescent="0.6">
      <c r="A337" s="280"/>
      <c r="B337" s="319"/>
      <c r="C337" s="343" t="s">
        <v>146</v>
      </c>
      <c r="D337" s="387">
        <v>2103</v>
      </c>
      <c r="E337" s="374">
        <f>E339+E338</f>
        <v>52.505800000000008</v>
      </c>
      <c r="F337" s="374">
        <f>F339+F338</f>
        <v>912.08947000000001</v>
      </c>
      <c r="G337" s="390">
        <f>D337-F337</f>
        <v>1190.9105300000001</v>
      </c>
      <c r="H337" s="374">
        <f>SUM(H338:H339)</f>
        <v>1372.57563</v>
      </c>
      <c r="I337" s="191"/>
      <c r="J337" s="320"/>
    </row>
    <row r="338" spans="1:10" ht="14.2" customHeight="1" thickBot="1" x14ac:dyDescent="0.6">
      <c r="A338" s="139"/>
      <c r="B338" s="319"/>
      <c r="C338" s="375" t="s">
        <v>9</v>
      </c>
      <c r="D338" s="388"/>
      <c r="E338" s="376">
        <v>34.405500000000004</v>
      </c>
      <c r="F338" s="376">
        <v>742.04575</v>
      </c>
      <c r="G338" s="391"/>
      <c r="H338" s="376">
        <v>1177.37618</v>
      </c>
      <c r="I338" s="191"/>
      <c r="J338" s="320"/>
    </row>
    <row r="339" spans="1:10" ht="14.2" customHeight="1" thickBot="1" x14ac:dyDescent="0.6">
      <c r="A339" s="139"/>
      <c r="B339" s="319"/>
      <c r="C339" s="375" t="s">
        <v>12</v>
      </c>
      <c r="D339" s="389"/>
      <c r="E339" s="377">
        <v>18.100300000000001</v>
      </c>
      <c r="F339" s="377">
        <v>170.04372000000001</v>
      </c>
      <c r="G339" s="392"/>
      <c r="H339" s="377">
        <v>195.19945000000001</v>
      </c>
      <c r="I339" s="191"/>
      <c r="J339" s="320"/>
    </row>
    <row r="340" spans="1:10" ht="14.2" customHeight="1" thickBot="1" x14ac:dyDescent="0.6">
      <c r="A340" s="139"/>
      <c r="B340" s="319"/>
      <c r="C340" s="343" t="s">
        <v>147</v>
      </c>
      <c r="D340" s="387">
        <v>1052</v>
      </c>
      <c r="E340" s="374">
        <f>SUM(E341:E342)</f>
        <v>0</v>
      </c>
      <c r="F340" s="374">
        <f>SUM(F341:F342)</f>
        <v>0</v>
      </c>
      <c r="G340" s="390">
        <f>D340-F340</f>
        <v>1052</v>
      </c>
      <c r="H340" s="374">
        <f>SUM(H341:H342)</f>
        <v>0</v>
      </c>
      <c r="I340" s="191"/>
      <c r="J340" s="320"/>
    </row>
    <row r="341" spans="1:10" ht="14.2" customHeight="1" thickBot="1" x14ac:dyDescent="0.6">
      <c r="A341" s="139"/>
      <c r="B341" s="319"/>
      <c r="C341" s="375" t="s">
        <v>9</v>
      </c>
      <c r="D341" s="388"/>
      <c r="E341" s="378"/>
      <c r="F341" s="378"/>
      <c r="G341" s="391"/>
      <c r="H341" s="378"/>
      <c r="I341" s="191"/>
      <c r="J341" s="320"/>
    </row>
    <row r="342" spans="1:10" ht="14.2" customHeight="1" thickBot="1" x14ac:dyDescent="0.6">
      <c r="A342" s="139"/>
      <c r="B342" s="319"/>
      <c r="C342" s="375" t="s">
        <v>12</v>
      </c>
      <c r="D342" s="389"/>
      <c r="E342" s="378"/>
      <c r="F342" s="378"/>
      <c r="G342" s="392"/>
      <c r="H342" s="378"/>
      <c r="I342" s="191"/>
      <c r="J342" s="320"/>
    </row>
    <row r="343" spans="1:10" ht="14.2" customHeight="1" thickBot="1" x14ac:dyDescent="0.6">
      <c r="A343" s="139"/>
      <c r="B343" s="319"/>
      <c r="C343" s="343" t="s">
        <v>148</v>
      </c>
      <c r="D343" s="393"/>
      <c r="E343" s="379">
        <f>SUM(E344:E345)</f>
        <v>0</v>
      </c>
      <c r="F343" s="379">
        <f>SUM(F344:F345)</f>
        <v>0</v>
      </c>
      <c r="G343" s="390">
        <f>D343-F343</f>
        <v>0</v>
      </c>
      <c r="H343" s="379">
        <f>SUM(H344:H345)</f>
        <v>0</v>
      </c>
      <c r="I343" s="191"/>
      <c r="J343" s="320"/>
    </row>
    <row r="344" spans="1:10" ht="14.2" customHeight="1" thickBot="1" x14ac:dyDescent="0.6">
      <c r="A344" s="139"/>
      <c r="B344" s="319"/>
      <c r="C344" s="375" t="s">
        <v>9</v>
      </c>
      <c r="D344" s="394"/>
      <c r="E344" s="378"/>
      <c r="F344" s="378"/>
      <c r="G344" s="391"/>
      <c r="H344" s="378"/>
      <c r="I344" s="191"/>
      <c r="J344" s="320"/>
    </row>
    <row r="345" spans="1:10" ht="14.2" customHeight="1" thickBot="1" x14ac:dyDescent="0.6">
      <c r="A345" s="139"/>
      <c r="B345" s="319"/>
      <c r="C345" s="375" t="s">
        <v>12</v>
      </c>
      <c r="D345" s="395"/>
      <c r="E345" s="380"/>
      <c r="F345" s="380"/>
      <c r="G345" s="392"/>
      <c r="H345" s="380"/>
      <c r="I345" s="191"/>
      <c r="J345" s="320"/>
    </row>
    <row r="346" spans="1:10" ht="14.2" customHeight="1" thickBot="1" x14ac:dyDescent="0.6">
      <c r="A346" s="139"/>
      <c r="B346" s="319"/>
      <c r="C346" s="352" t="s">
        <v>123</v>
      </c>
      <c r="D346" s="381"/>
      <c r="E346" s="382"/>
      <c r="F346" s="382"/>
      <c r="G346" s="383"/>
      <c r="H346" s="382"/>
      <c r="I346" s="191"/>
      <c r="J346" s="320"/>
    </row>
    <row r="347" spans="1:10" ht="14.2" customHeight="1" thickBot="1" x14ac:dyDescent="0.6">
      <c r="A347" s="139"/>
      <c r="B347" s="319"/>
      <c r="C347" s="355" t="s">
        <v>113</v>
      </c>
      <c r="D347" s="384">
        <f>D337+D340+D343</f>
        <v>3155</v>
      </c>
      <c r="E347" s="385">
        <f>E337+E340+E343+E346</f>
        <v>52.505800000000008</v>
      </c>
      <c r="F347" s="385">
        <f>F337+F340+F343+F346</f>
        <v>912.08947000000001</v>
      </c>
      <c r="G347" s="386">
        <f>SUM(G337:G346)</f>
        <v>2242.9105300000001</v>
      </c>
      <c r="H347" s="385">
        <f>H337+H340+H343+H346</f>
        <v>1372.57563</v>
      </c>
      <c r="I347" s="191"/>
      <c r="J347" s="320"/>
    </row>
    <row r="348" spans="1:10" ht="14.2" customHeight="1" x14ac:dyDescent="0.55000000000000004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2" customHeight="1" thickBot="1" x14ac:dyDescent="0.6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  <row r="65537" ht="0" hidden="1" customHeight="1" x14ac:dyDescent="0.55000000000000004"/>
    <row r="65538" ht="0" hidden="1" customHeight="1" x14ac:dyDescent="0.55000000000000004"/>
    <row r="65539" ht="0" hidden="1" customHeight="1" x14ac:dyDescent="0.55000000000000004"/>
    <row r="65540" ht="0" hidden="1" customHeight="1" x14ac:dyDescent="0.55000000000000004"/>
    <row r="65541" ht="0" hidden="1" customHeight="1" x14ac:dyDescent="0.55000000000000004"/>
    <row r="65542" ht="0" hidden="1" customHeight="1" x14ac:dyDescent="0.55000000000000004"/>
    <row r="65543" ht="0" hidden="1" customHeight="1" x14ac:dyDescent="0.55000000000000004"/>
  </sheetData>
  <mergeCells count="32"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11
&amp;"-,Normal"&amp;11(iht. motatte landings- og sluttsedler fra fiskesalgslagene; alle tallstørrelser i hele tonn)&amp;R20.03.2022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UKE_11_2022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Nadia Jdaini</cp:lastModifiedBy>
  <dcterms:created xsi:type="dcterms:W3CDTF">2022-03-21T11:23:14Z</dcterms:created>
  <dcterms:modified xsi:type="dcterms:W3CDTF">2022-03-22T07:24:51Z</dcterms:modified>
</cp:coreProperties>
</file>