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1\"/>
    </mc:Choice>
  </mc:AlternateContent>
  <bookViews>
    <workbookView xWindow="0" yWindow="0" windowWidth="28800" windowHeight="14250" tabRatio="374"/>
  </bookViews>
  <sheets>
    <sheet name="UKE_6_2021" sheetId="1" r:id="rId1"/>
  </sheets>
  <definedNames>
    <definedName name="_xlnm.Print_Area" localSheetId="0">UKE_6_2021!$B$1:$M$253</definedName>
    <definedName name="Z_14D440E4_F18A_4F78_9989_38C1B133222D_.wvu.Cols" localSheetId="0" hidden="1">UKE_6_2021!#REF!</definedName>
    <definedName name="Z_14D440E4_F18A_4F78_9989_38C1B133222D_.wvu.PrintArea" localSheetId="0" hidden="1">UKE_6_2021!$B$1:$M$253</definedName>
    <definedName name="Z_14D440E4_F18A_4F78_9989_38C1B133222D_.wvu.Rows" localSheetId="0" hidden="1">UKE_6_2021!$365:$1048576,UKE_6_2021!$254:$364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20" i="1" l="1"/>
  <c r="E138" i="1"/>
  <c r="E124" i="1"/>
  <c r="E119" i="1"/>
  <c r="E125" i="1"/>
  <c r="E191" i="1"/>
  <c r="E180" i="1"/>
  <c r="H98" i="1" l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G89" i="1"/>
  <c r="G88" i="1" s="1"/>
  <c r="I89" i="1"/>
  <c r="I88" i="1" s="1"/>
  <c r="F88" i="1"/>
  <c r="F99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I99" i="1" l="1"/>
  <c r="G99" i="1"/>
  <c r="G23" i="1"/>
  <c r="G39" i="1" s="1"/>
  <c r="H85" i="1"/>
  <c r="I20" i="1"/>
  <c r="I31" i="1"/>
  <c r="F23" i="1"/>
  <c r="F39" i="1" s="1"/>
  <c r="I24" i="1"/>
  <c r="H89" i="1"/>
  <c r="H88" i="1" s="1"/>
  <c r="H99" i="1" s="1"/>
  <c r="E99" i="1"/>
  <c r="E23" i="1"/>
  <c r="E39" i="1" s="1"/>
  <c r="J23" i="1"/>
  <c r="J39" i="1" s="1"/>
  <c r="I23" i="1" l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G132" i="1" l="1"/>
  <c r="H132" i="1" s="1"/>
  <c r="H130" i="1" s="1"/>
  <c r="G59" i="1" l="1"/>
  <c r="I119" i="1" l="1"/>
  <c r="I132" i="1" l="1"/>
  <c r="D232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F239" i="1"/>
  <c r="G239" i="1" s="1"/>
  <c r="E239" i="1"/>
  <c r="G249" i="1" l="1"/>
  <c r="E249" i="1"/>
  <c r="H249" i="1"/>
  <c r="F249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F215" i="1" l="1"/>
  <c r="E215" i="1" l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<sst xmlns="http://schemas.openxmlformats.org/spreadsheetml/2006/main" count="261" uniqueCount="137">
  <si>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</si>
  <si>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</si>
  <si>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</si>
  <si>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</si>
  <si>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</si>
  <si>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</si>
  <si>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</si>
  <si>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</si>
  <si>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</si>
  <si>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</si>
  <si>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</si>
  <si>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</si>
  <si>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</si>
  <si>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</si>
  <si>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</si>
  <si>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</si>
  <si>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</si>
  <si>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</si>
  <si>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</si>
  <si>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</si>
  <si>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</si>
  <si>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</si>
  <si>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</si>
  <si>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</si>
  <si>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</si>
  <si>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</si>
  <si>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</si>
  <si>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</si>
  <si>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</si>
  <si>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</si>
  <si>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</si>
  <si>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</si>
  <si>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</si>
  <si>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</si>
  <si>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</si>
  <si>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</si>
  <si>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</si>
  <si>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</si>
  <si>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</si>
  <si>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</si>
  <si>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</si>
  <si>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</si>
  <si>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</si>
  <si>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</si>
  <si>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</si>
  <si>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</si>
  <si>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</si>
  <si>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</si>
  <si>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</si>
  <si>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</si>
  <si>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</si>
  <si>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</si>
  <si>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</si>
  <si>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</si>
  <si>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</si>
  <si>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</si>
  <si>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</si>
  <si>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</si>
  <si>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</si>
  <si>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</si>
  <si>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</si>
  <si>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</si>
  <si>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</si>
  <si>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</si>
  <si>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</si>
  <si>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</si>
  <si>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</si>
  <si>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</si>
  <si>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</si>
  <si>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</si>
  <si>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</si>
  <si>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</si>
  <si>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</si>
  <si>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</si>
  <si>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</si>
  <si>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</si>
  <si>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</si>
  <si>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</si>
  <si>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</si>
  <si>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</si>
  <si>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</si>
  <si>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</si>
  <si>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</si>
  <si>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</si>
  <si>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</si>
  <si>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</si>
  <si>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</si>
  <si>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</si>
  <si>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</si>
  <si>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</si>
  <si>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</si>
  <si>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</si>
  <si>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</si>
  <si>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</si>
  <si>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</si>
  <si>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</si>
  <si>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</si>
  <si>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</si>
  <si>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</si>
  <si>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</si>
  <si>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</si>
  <si>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</si>
  <si>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</si>
  <si>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</si>
  <si>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</si>
  <si>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</si>
  <si>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</si>
  <si>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</si>
  <si>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</si>
  <si>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</si>
  <si>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</si>
  <si>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</si>
  <si>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</si>
  <si>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</si>
  <si>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</si>
  <si>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</si>
  <si>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</si>
  <si>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</si>
  <si>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</si>
  <si>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</si>
  <si>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</si>
  <si>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</si>
  <si>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</si>
  <si>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</si>
  <si>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</si>
  <si>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</si>
  <si>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</si>
  <si>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</si>
  <si>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</si>
  <si>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</si>
  <si>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t>LANDET KVANTUM UKE 6</t>
  </si>
  <si>
    <t>LANDET KVANTUM T.O.M UKE 6</t>
  </si>
  <si>
    <t>LANDET KVANTUM T.O.M. UKE 6 2020</t>
  </si>
  <si>
    <r>
      <t xml:space="preserve">3 </t>
    </r>
    <r>
      <rPr>
        <sz val="9"/>
        <color theme="1"/>
        <rFont val="Calibri"/>
        <family val="2"/>
      </rPr>
      <t>Registrert rekreasjonsfiske utgjør 75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</si>
  <si>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</si>
  <si>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45 tonn, men det legges til grunn at hele avsetningen tas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</si>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</sst>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58" fillId="0" borderId="59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65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9" xfId="0" applyNumberFormat="1" applyFont="1" applyFill="1" applyBorder="1" applyAlignment="1">
      <alignment vertical="center"/>
    </xf>
    <xf numFmtId="3" fontId="77" fillId="0" borderId="55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4"/>
  <sheetViews>
    <sheetView showGridLines="0" tabSelected="1" showRuler="0" view="pageLayout" topLeftCell="A223" zoomScale="110" zoomScaleNormal="115" zoomScaleSheetLayoutView="100" zoomScalePageLayoutView="110" workbookViewId="0">
      <selection activeCell="E240" sqref="E240:F241"/>
    </sheetView>
  </sheetViews>
  <sheetFormatPr baseColWidth="10" defaultColWidth="11.453125" defaultRowHeight="0" customHeight="1" zeroHeight="1" x14ac:dyDescent="0.35"/>
  <cols>
    <col min="1" max="1" width="0.54296875" style="64" customWidth="1"/>
    <col min="2" max="2" width="0.81640625" style="5" customWidth="1"/>
    <col min="3" max="3" width="32.453125" style="5" customWidth="1"/>
    <col min="4" max="4" width="15.7265625" style="5" customWidth="1"/>
    <col min="5" max="5" width="16.453125" style="5" bestFit="1" customWidth="1"/>
    <col min="6" max="6" width="15" style="5" customWidth="1"/>
    <col min="7" max="7" width="19.54296875" style="5" customWidth="1"/>
    <col min="8" max="8" width="18.453125" style="5" customWidth="1"/>
    <col min="9" max="9" width="18.453125" style="64" customWidth="1"/>
    <col min="10" max="10" width="13" style="64" customWidth="1"/>
    <col min="11" max="11" width="0.54296875" style="5" hidden="1" customWidth="1"/>
    <col min="12" max="12" width="0.54296875" style="64" hidden="1" customWidth="1"/>
    <col min="13" max="13" width="1" style="64" hidden="1" customWidth="1"/>
    <col min="14" max="14" width="5.1796875" hidden="1" customWidth="1"/>
    <col min="15" max="15" width="11.453125" customWidth="1"/>
  </cols>
  <sheetData>
    <row r="1" spans="2:13" s="64" customFormat="1" ht="8.15" customHeight="1" thickBot="1" x14ac:dyDescent="0.4"/>
    <row r="2" spans="2:13" ht="31.5" customHeight="1" thickTop="1" thickBot="1" x14ac:dyDescent="0.4">
      <c r="B2" s="423" t="s">
        <v>103</v>
      </c>
      <c r="C2" s="424"/>
      <c r="D2" s="424"/>
      <c r="E2" s="424"/>
      <c r="F2" s="424"/>
      <c r="G2" s="424"/>
      <c r="H2" s="424"/>
      <c r="I2" s="424"/>
      <c r="J2" s="424"/>
      <c r="K2" s="425"/>
      <c r="L2" s="176"/>
      <c r="M2" s="17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9" customHeight="1" x14ac:dyDescent="0.3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49999999999999" customHeight="1" thickBot="1" x14ac:dyDescent="0.4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186"/>
      <c r="M7" s="186"/>
    </row>
    <row r="8" spans="2:13" ht="12" customHeight="1" thickBot="1" x14ac:dyDescent="0.4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5" customHeight="1" thickBot="1" x14ac:dyDescent="0.4">
      <c r="B9" s="108"/>
      <c r="C9" s="407" t="s">
        <v>2</v>
      </c>
      <c r="D9" s="408"/>
      <c r="E9" s="407" t="s">
        <v>20</v>
      </c>
      <c r="F9" s="408"/>
      <c r="G9" s="407" t="s">
        <v>21</v>
      </c>
      <c r="H9" s="408"/>
      <c r="I9" s="147"/>
      <c r="J9" s="147"/>
      <c r="K9" s="106"/>
      <c r="L9" s="127"/>
      <c r="M9" s="127"/>
    </row>
    <row r="10" spans="2:13" ht="14.15" customHeight="1" x14ac:dyDescent="0.35">
      <c r="B10" s="110"/>
      <c r="C10" s="155"/>
      <c r="D10" s="155"/>
      <c r="E10" s="155" t="s">
        <v>5</v>
      </c>
      <c r="F10" s="204">
        <v>121171</v>
      </c>
      <c r="G10" s="156" t="s">
        <v>25</v>
      </c>
      <c r="H10" s="204">
        <v>32984</v>
      </c>
      <c r="I10" s="157"/>
      <c r="J10" s="157"/>
      <c r="K10" s="106"/>
      <c r="L10" s="127"/>
      <c r="M10" s="127"/>
    </row>
    <row r="11" spans="2:13" ht="15.75" customHeight="1" x14ac:dyDescent="0.35">
      <c r="B11" s="110"/>
      <c r="C11" s="156" t="s">
        <v>27</v>
      </c>
      <c r="D11" s="160">
        <v>397635</v>
      </c>
      <c r="E11" s="156" t="s">
        <v>6</v>
      </c>
      <c r="F11" s="160">
        <v>257489</v>
      </c>
      <c r="G11" s="156" t="s">
        <v>72</v>
      </c>
      <c r="H11" s="160">
        <v>200170</v>
      </c>
      <c r="I11" s="157"/>
      <c r="J11" s="157"/>
      <c r="K11" s="106"/>
      <c r="L11" s="127"/>
      <c r="M11" s="127"/>
    </row>
    <row r="12" spans="2:13" ht="14.25" customHeight="1" x14ac:dyDescent="0.35">
      <c r="B12" s="110"/>
      <c r="C12" s="156" t="s">
        <v>3</v>
      </c>
      <c r="D12" s="160">
        <v>385635</v>
      </c>
      <c r="E12" s="156" t="s">
        <v>85</v>
      </c>
      <c r="F12" s="160">
        <v>18975</v>
      </c>
      <c r="G12" s="156" t="s">
        <v>73</v>
      </c>
      <c r="H12" s="160">
        <v>24335</v>
      </c>
      <c r="I12" s="157"/>
      <c r="J12" s="157"/>
      <c r="K12" s="106"/>
      <c r="L12" s="127"/>
      <c r="M12" s="127"/>
    </row>
    <row r="13" spans="2:13" ht="15.75" customHeight="1" thickBot="1" x14ac:dyDescent="0.4">
      <c r="B13" s="110"/>
      <c r="C13" s="156" t="s">
        <v>28</v>
      </c>
      <c r="D13" s="160">
        <v>123330</v>
      </c>
      <c r="E13" s="201"/>
      <c r="F13" s="267"/>
      <c r="G13" s="158" t="s">
        <v>15</v>
      </c>
      <c r="H13" s="268"/>
      <c r="I13" s="157"/>
      <c r="J13" s="157"/>
      <c r="K13" s="106"/>
      <c r="L13" s="127"/>
      <c r="M13" s="127"/>
    </row>
    <row r="14" spans="2:13" ht="14.15" customHeight="1" thickBot="1" x14ac:dyDescent="0.4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397635</v>
      </c>
      <c r="G14" s="112" t="s">
        <v>6</v>
      </c>
      <c r="H14" s="161">
        <f>SUM(H10:H13)</f>
        <v>257489</v>
      </c>
      <c r="I14" s="157"/>
      <c r="J14" s="157"/>
      <c r="K14" s="111"/>
      <c r="L14" s="109"/>
      <c r="M14" s="109"/>
    </row>
    <row r="15" spans="2:13" s="14" customFormat="1" ht="15" customHeight="1" x14ac:dyDescent="0.35">
      <c r="B15" s="113"/>
      <c r="C15" s="231"/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4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5">
      <c r="B17" s="409" t="s">
        <v>8</v>
      </c>
      <c r="C17" s="410"/>
      <c r="D17" s="410"/>
      <c r="E17" s="410"/>
      <c r="F17" s="410"/>
      <c r="G17" s="410"/>
      <c r="H17" s="410"/>
      <c r="I17" s="410"/>
      <c r="J17" s="410"/>
      <c r="K17" s="411"/>
      <c r="L17" s="186"/>
      <c r="M17" s="186"/>
    </row>
    <row r="18" spans="1:13" ht="12" customHeight="1" thickBot="1" x14ac:dyDescent="0.4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4">
      <c r="A19" s="3"/>
      <c r="B19" s="108"/>
      <c r="C19" s="169" t="s">
        <v>19</v>
      </c>
      <c r="D19" s="232" t="s">
        <v>67</v>
      </c>
      <c r="E19" s="264" t="s">
        <v>87</v>
      </c>
      <c r="F19" s="264" t="s">
        <v>130</v>
      </c>
      <c r="G19" s="264" t="s">
        <v>131</v>
      </c>
      <c r="H19" s="264" t="s">
        <v>66</v>
      </c>
      <c r="I19" s="264" t="s">
        <v>61</v>
      </c>
      <c r="J19" s="264" t="s">
        <v>132</v>
      </c>
      <c r="K19" s="107"/>
      <c r="L19" s="4"/>
      <c r="M19" s="4"/>
    </row>
    <row r="20" spans="1:13" ht="14.15" customHeight="1" x14ac:dyDescent="0.35">
      <c r="B20" s="110"/>
      <c r="C20" s="215" t="s">
        <v>16</v>
      </c>
      <c r="D20" s="278">
        <f>D22+D21</f>
        <v>121171</v>
      </c>
      <c r="E20" s="278">
        <f t="shared" ref="E20:J20" si="0">E22+E21</f>
        <v>121976</v>
      </c>
      <c r="F20" s="269">
        <f t="shared" si="0"/>
        <v>2867.3992799999996</v>
      </c>
      <c r="G20" s="269">
        <f t="shared" si="0"/>
        <v>21308.751479999999</v>
      </c>
      <c r="H20" s="278"/>
      <c r="I20" s="269">
        <f t="shared" si="0"/>
        <v>100667.24852000001</v>
      </c>
      <c r="J20" s="269">
        <f t="shared" si="0"/>
        <v>23619.578389999999</v>
      </c>
      <c r="K20" s="119"/>
      <c r="L20" s="147"/>
      <c r="M20" s="147"/>
    </row>
    <row r="21" spans="1:13" ht="14.15" customHeight="1" x14ac:dyDescent="0.35">
      <c r="B21" s="110"/>
      <c r="C21" s="216" t="s">
        <v>12</v>
      </c>
      <c r="D21" s="279">
        <v>120421</v>
      </c>
      <c r="E21" s="270">
        <v>121244</v>
      </c>
      <c r="F21" s="270">
        <v>2866.1902799999998</v>
      </c>
      <c r="G21" s="270">
        <v>21271.114979999998</v>
      </c>
      <c r="H21" s="270"/>
      <c r="I21" s="270">
        <f>E21-G21</f>
        <v>99972.885020000002</v>
      </c>
      <c r="J21" s="270">
        <v>23559.45089</v>
      </c>
      <c r="K21" s="119"/>
      <c r="L21" s="147"/>
      <c r="M21" s="147"/>
    </row>
    <row r="22" spans="1:13" ht="14.15" customHeight="1" thickBot="1" x14ac:dyDescent="0.4">
      <c r="B22" s="110"/>
      <c r="C22" s="217" t="s">
        <v>11</v>
      </c>
      <c r="D22" s="280">
        <v>750</v>
      </c>
      <c r="E22" s="271">
        <v>732</v>
      </c>
      <c r="F22" s="270">
        <v>1.2090000000000001</v>
      </c>
      <c r="G22" s="270">
        <v>37.636499999999998</v>
      </c>
      <c r="H22" s="271"/>
      <c r="I22" s="270">
        <f>E22-G22</f>
        <v>694.36350000000004</v>
      </c>
      <c r="J22" s="270">
        <v>60.127499999999998</v>
      </c>
      <c r="K22" s="119"/>
      <c r="L22" s="147"/>
      <c r="M22" s="147"/>
    </row>
    <row r="23" spans="1:13" ht="14.15" customHeight="1" x14ac:dyDescent="0.35">
      <c r="B23" s="110"/>
      <c r="C23" s="215" t="s">
        <v>17</v>
      </c>
      <c r="D23" s="278">
        <f>D31+D30+D24</f>
        <v>262416</v>
      </c>
      <c r="E23" s="278">
        <f t="shared" ref="E23:J23" si="1">E31+E30+E24</f>
        <v>263818</v>
      </c>
      <c r="F23" s="269">
        <f t="shared" si="1"/>
        <v>8794.4151500000007</v>
      </c>
      <c r="G23" s="269">
        <f t="shared" si="1"/>
        <v>28030.162640000002</v>
      </c>
      <c r="H23" s="278"/>
      <c r="I23" s="269">
        <f t="shared" si="1"/>
        <v>235787.83736</v>
      </c>
      <c r="J23" s="269">
        <f t="shared" si="1"/>
        <v>36904.069680000001</v>
      </c>
      <c r="K23" s="119"/>
      <c r="L23" s="147"/>
      <c r="M23" s="147"/>
    </row>
    <row r="24" spans="1:13" ht="15" customHeight="1" x14ac:dyDescent="0.35">
      <c r="A24" s="19"/>
      <c r="B24" s="120"/>
      <c r="C24" s="222" t="s">
        <v>74</v>
      </c>
      <c r="D24" s="281">
        <f>D25+D26+D27+D28+D29</f>
        <v>205097</v>
      </c>
      <c r="E24" s="281">
        <f t="shared" ref="E24:J24" si="2">E25+E26+E27+E28+E29</f>
        <v>206790</v>
      </c>
      <c r="F24" s="272">
        <f t="shared" si="2"/>
        <v>7772.5546599999998</v>
      </c>
      <c r="G24" s="272">
        <f t="shared" si="2"/>
        <v>20806.213500000002</v>
      </c>
      <c r="H24" s="281"/>
      <c r="I24" s="272">
        <f t="shared" si="2"/>
        <v>185983.78649999999</v>
      </c>
      <c r="J24" s="272">
        <f t="shared" si="2"/>
        <v>28655.348540000003</v>
      </c>
      <c r="K24" s="119"/>
      <c r="L24" s="147"/>
      <c r="M24" s="147"/>
    </row>
    <row r="25" spans="1:13" ht="14.15" customHeight="1" x14ac:dyDescent="0.35">
      <c r="A25" s="20"/>
      <c r="B25" s="121"/>
      <c r="C25" s="221" t="s">
        <v>22</v>
      </c>
      <c r="D25" s="282">
        <v>49143</v>
      </c>
      <c r="E25" s="273">
        <v>49169</v>
      </c>
      <c r="F25" s="273">
        <v>1259.1872599999999</v>
      </c>
      <c r="G25" s="273">
        <v>4038.3945399999998</v>
      </c>
      <c r="H25" s="273"/>
      <c r="I25" s="273">
        <f t="shared" ref="I25:I30" si="3">E25-G25</f>
        <v>45130.605459999999</v>
      </c>
      <c r="J25" s="273">
        <v>6187.5311600000005</v>
      </c>
      <c r="K25" s="119"/>
      <c r="L25" s="147"/>
      <c r="M25" s="147"/>
    </row>
    <row r="26" spans="1:13" ht="14.15" customHeight="1" x14ac:dyDescent="0.35">
      <c r="A26" s="20"/>
      <c r="B26" s="121"/>
      <c r="C26" s="221" t="s">
        <v>58</v>
      </c>
      <c r="D26" s="282">
        <v>53226</v>
      </c>
      <c r="E26" s="273">
        <v>54553</v>
      </c>
      <c r="F26" s="273">
        <v>2712.23848</v>
      </c>
      <c r="G26" s="273">
        <v>7940.6739799999996</v>
      </c>
      <c r="H26" s="273"/>
      <c r="I26" s="273">
        <f t="shared" si="3"/>
        <v>46612.32602</v>
      </c>
      <c r="J26" s="273">
        <v>10013.65763</v>
      </c>
      <c r="K26" s="119"/>
      <c r="L26" s="147"/>
      <c r="M26" s="147"/>
    </row>
    <row r="27" spans="1:13" ht="14.15" customHeight="1" x14ac:dyDescent="0.35">
      <c r="A27" s="20"/>
      <c r="B27" s="121"/>
      <c r="C27" s="221" t="s">
        <v>59</v>
      </c>
      <c r="D27" s="282">
        <v>50552</v>
      </c>
      <c r="E27" s="273">
        <v>50493</v>
      </c>
      <c r="F27" s="273">
        <v>2041.5588600000001</v>
      </c>
      <c r="G27" s="273">
        <v>5677.6556700000001</v>
      </c>
      <c r="H27" s="273"/>
      <c r="I27" s="273">
        <f t="shared" si="3"/>
        <v>44815.34433</v>
      </c>
      <c r="J27" s="273">
        <v>9599.4589099999994</v>
      </c>
      <c r="K27" s="119"/>
      <c r="L27" s="147"/>
      <c r="M27" s="147"/>
    </row>
    <row r="28" spans="1:13" ht="14.15" customHeight="1" x14ac:dyDescent="0.35">
      <c r="A28" s="20"/>
      <c r="B28" s="121"/>
      <c r="C28" s="221" t="s">
        <v>76</v>
      </c>
      <c r="D28" s="282">
        <v>36906</v>
      </c>
      <c r="E28" s="273">
        <v>37305</v>
      </c>
      <c r="F28" s="273">
        <v>1759.57006</v>
      </c>
      <c r="G28" s="273">
        <v>3149.4893099999999</v>
      </c>
      <c r="H28" s="273"/>
      <c r="I28" s="273">
        <f t="shared" si="3"/>
        <v>34155.510690000003</v>
      </c>
      <c r="J28" s="273">
        <v>2854.70084</v>
      </c>
      <c r="K28" s="119"/>
      <c r="L28" s="147"/>
      <c r="M28" s="147"/>
    </row>
    <row r="29" spans="1:13" ht="14.15" customHeight="1" x14ac:dyDescent="0.35">
      <c r="A29" s="20"/>
      <c r="B29" s="121"/>
      <c r="C29" s="221" t="s">
        <v>77</v>
      </c>
      <c r="D29" s="282">
        <v>15270</v>
      </c>
      <c r="E29" s="273">
        <v>15270</v>
      </c>
      <c r="F29" s="273"/>
      <c r="G29" s="273"/>
      <c r="H29" s="273"/>
      <c r="I29" s="273">
        <f t="shared" si="3"/>
        <v>15270</v>
      </c>
      <c r="J29" s="273"/>
      <c r="K29" s="119"/>
      <c r="L29" s="147"/>
      <c r="M29" s="147"/>
    </row>
    <row r="30" spans="1:13" ht="14.15" customHeight="1" x14ac:dyDescent="0.35">
      <c r="A30" s="21"/>
      <c r="B30" s="120"/>
      <c r="C30" s="222" t="s">
        <v>18</v>
      </c>
      <c r="D30" s="281">
        <v>32984</v>
      </c>
      <c r="E30" s="281">
        <v>32693</v>
      </c>
      <c r="F30" s="272">
        <v>788.18849999999998</v>
      </c>
      <c r="G30" s="272">
        <v>6342.0475999999999</v>
      </c>
      <c r="H30" s="272"/>
      <c r="I30" s="272">
        <f t="shared" si="3"/>
        <v>26350.952400000002</v>
      </c>
      <c r="J30" s="272">
        <v>6853.4733699999997</v>
      </c>
      <c r="K30" s="119"/>
      <c r="L30" s="147"/>
      <c r="M30" s="147"/>
    </row>
    <row r="31" spans="1:13" ht="14.15" customHeight="1" x14ac:dyDescent="0.35">
      <c r="A31" s="21"/>
      <c r="B31" s="120"/>
      <c r="C31" s="222" t="s">
        <v>75</v>
      </c>
      <c r="D31" s="281">
        <f>D32+D33</f>
        <v>24335</v>
      </c>
      <c r="E31" s="281">
        <f t="shared" ref="E31:J31" si="4">E32+E33</f>
        <v>24335</v>
      </c>
      <c r="F31" s="272">
        <f t="shared" si="4"/>
        <v>233.67198999999999</v>
      </c>
      <c r="G31" s="272">
        <f t="shared" si="4"/>
        <v>881.90153999999995</v>
      </c>
      <c r="H31" s="281"/>
      <c r="I31" s="272">
        <f t="shared" si="4"/>
        <v>23453.098460000001</v>
      </c>
      <c r="J31" s="272">
        <f t="shared" si="4"/>
        <v>1395.2477699999999</v>
      </c>
      <c r="K31" s="119"/>
      <c r="L31" s="147"/>
      <c r="M31" s="147"/>
    </row>
    <row r="32" spans="1:13" ht="14.15" customHeight="1" x14ac:dyDescent="0.35">
      <c r="A32" s="20"/>
      <c r="B32" s="121"/>
      <c r="C32" s="221" t="s">
        <v>10</v>
      </c>
      <c r="D32" s="282">
        <v>22465</v>
      </c>
      <c r="E32" s="326">
        <v>22465</v>
      </c>
      <c r="F32" s="273">
        <v>233.67198999999999</v>
      </c>
      <c r="G32" s="273">
        <v>881.90153999999995</v>
      </c>
      <c r="H32" s="273"/>
      <c r="I32" s="273">
        <f t="shared" ref="I32:I38" si="5">E32-G32</f>
        <v>21583.098460000001</v>
      </c>
      <c r="J32" s="273">
        <v>1395.2477699999999</v>
      </c>
      <c r="K32" s="119"/>
      <c r="L32" s="147"/>
      <c r="M32" s="147"/>
    </row>
    <row r="33" spans="1:13" ht="14.15" customHeight="1" thickBot="1" x14ac:dyDescent="0.4">
      <c r="A33" s="20"/>
      <c r="B33" s="121"/>
      <c r="C33" s="233" t="s">
        <v>78</v>
      </c>
      <c r="D33" s="283">
        <v>1870</v>
      </c>
      <c r="E33" s="273">
        <v>1870</v>
      </c>
      <c r="F33" s="273"/>
      <c r="G33" s="273"/>
      <c r="H33" s="274"/>
      <c r="I33" s="273">
        <f t="shared" si="5"/>
        <v>1870</v>
      </c>
      <c r="J33" s="273"/>
      <c r="K33" s="119"/>
      <c r="L33" s="147"/>
      <c r="M33" s="147"/>
    </row>
    <row r="34" spans="1:13" ht="15.75" customHeight="1" thickBot="1" x14ac:dyDescent="0.4">
      <c r="B34" s="110"/>
      <c r="C34" s="164" t="s">
        <v>91</v>
      </c>
      <c r="D34" s="284">
        <v>2500</v>
      </c>
      <c r="E34" s="275">
        <v>2500</v>
      </c>
      <c r="F34" s="275">
        <v>6.8419999999999996</v>
      </c>
      <c r="G34" s="275">
        <v>6.8419999999999996</v>
      </c>
      <c r="H34" s="275"/>
      <c r="I34" s="275">
        <f t="shared" si="5"/>
        <v>2493.1579999999999</v>
      </c>
      <c r="J34" s="275"/>
      <c r="K34" s="119"/>
      <c r="L34" s="147"/>
      <c r="M34" s="147"/>
    </row>
    <row r="35" spans="1:13" ht="14.15" customHeight="1" thickBot="1" x14ac:dyDescent="0.4">
      <c r="B35" s="110"/>
      <c r="C35" s="164" t="s">
        <v>13</v>
      </c>
      <c r="D35" s="285">
        <v>969</v>
      </c>
      <c r="E35" s="275">
        <v>969</v>
      </c>
      <c r="F35" s="275">
        <v>1.8089999999999999</v>
      </c>
      <c r="G35" s="275">
        <v>71.9011</v>
      </c>
      <c r="H35" s="275"/>
      <c r="I35" s="275">
        <f t="shared" si="5"/>
        <v>897.09889999999996</v>
      </c>
      <c r="J35" s="275">
        <v>72.245999999999995</v>
      </c>
      <c r="K35" s="119"/>
      <c r="L35" s="147"/>
      <c r="M35" s="147"/>
    </row>
    <row r="36" spans="1:13" ht="17.25" customHeight="1" thickBot="1" x14ac:dyDescent="0.4">
      <c r="B36" s="110"/>
      <c r="C36" s="164" t="s">
        <v>92</v>
      </c>
      <c r="D36" s="285">
        <v>3579</v>
      </c>
      <c r="E36" s="276">
        <v>3579</v>
      </c>
      <c r="F36" s="275"/>
      <c r="G36" s="275"/>
      <c r="H36" s="276"/>
      <c r="I36" s="275">
        <f t="shared" si="5"/>
        <v>3579</v>
      </c>
      <c r="J36" s="275"/>
      <c r="K36" s="119"/>
      <c r="L36" s="147"/>
      <c r="M36" s="147"/>
    </row>
    <row r="37" spans="1:13" ht="17.25" customHeight="1" thickBot="1" x14ac:dyDescent="0.4">
      <c r="B37" s="110"/>
      <c r="C37" s="164" t="s">
        <v>64</v>
      </c>
      <c r="D37" s="285">
        <v>7000</v>
      </c>
      <c r="E37" s="276">
        <v>7000</v>
      </c>
      <c r="F37" s="275">
        <v>18.633330000000001</v>
      </c>
      <c r="G37" s="275">
        <v>75.39264</v>
      </c>
      <c r="H37" s="276"/>
      <c r="I37" s="275">
        <f t="shared" si="5"/>
        <v>6924.60736</v>
      </c>
      <c r="J37" s="275">
        <v>70.816079999999999</v>
      </c>
      <c r="K37" s="119"/>
      <c r="L37" s="147"/>
      <c r="M37" s="147"/>
    </row>
    <row r="38" spans="1:13" ht="14.15" customHeight="1" thickBot="1" x14ac:dyDescent="0.4">
      <c r="B38" s="110"/>
      <c r="C38" s="143" t="s">
        <v>93</v>
      </c>
      <c r="D38" s="285"/>
      <c r="E38" s="276"/>
      <c r="F38" s="275">
        <v>4</v>
      </c>
      <c r="G38" s="275">
        <v>23</v>
      </c>
      <c r="H38" s="276"/>
      <c r="I38" s="275">
        <f t="shared" si="5"/>
        <v>-23</v>
      </c>
      <c r="J38" s="275">
        <v>56</v>
      </c>
      <c r="K38" s="119"/>
      <c r="L38" s="147"/>
      <c r="M38" s="147"/>
    </row>
    <row r="39" spans="1:13" ht="16.5" customHeight="1" thickBot="1" x14ac:dyDescent="0.4">
      <c r="B39" s="110"/>
      <c r="C39" s="170" t="s">
        <v>9</v>
      </c>
      <c r="D39" s="286">
        <f>D20+D23+D34+D35+D36+D37+D38</f>
        <v>397635</v>
      </c>
      <c r="E39" s="286">
        <f t="shared" ref="E39:F39" si="6">E20+E23+E34+E35+E36+E37+E38</f>
        <v>399842</v>
      </c>
      <c r="F39" s="391">
        <f t="shared" si="6"/>
        <v>11693.098760000001</v>
      </c>
      <c r="G39" s="391">
        <f>G20+G23+G34+G35+G36+G37+G38</f>
        <v>49516.049859999999</v>
      </c>
      <c r="H39" s="286"/>
      <c r="I39" s="391">
        <f t="shared" ref="I39:J39" si="7">I20+I23+I34+I35+I36+I37+I38</f>
        <v>350325.95014000003</v>
      </c>
      <c r="J39" s="391">
        <f t="shared" si="7"/>
        <v>60722.710149999992</v>
      </c>
      <c r="K39" s="119"/>
      <c r="L39" s="147"/>
      <c r="M39" s="147"/>
    </row>
    <row r="40" spans="1:13" ht="14.15" customHeight="1" x14ac:dyDescent="0.3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7"/>
      <c r="K40" s="246"/>
      <c r="L40" s="114"/>
      <c r="M40" s="114"/>
    </row>
    <row r="41" spans="1:13" s="14" customFormat="1" ht="14.15" customHeight="1" x14ac:dyDescent="0.3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5" customHeight="1" x14ac:dyDescent="0.35">
      <c r="B42" s="113"/>
      <c r="C42" s="183" t="s">
        <v>133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5" customHeight="1" x14ac:dyDescent="0.35">
      <c r="B43" s="113"/>
      <c r="C43" s="183" t="s">
        <v>127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4">
      <c r="B44" s="124"/>
      <c r="C44" s="14" t="s">
        <v>94</v>
      </c>
      <c r="D44" s="237"/>
      <c r="E44" s="237"/>
      <c r="F44" s="237"/>
      <c r="G44" s="238"/>
      <c r="H44" s="95"/>
      <c r="I44" s="95"/>
      <c r="J44" s="145"/>
      <c r="K44" s="126"/>
      <c r="L44" s="114"/>
      <c r="M44" s="114"/>
    </row>
    <row r="45" spans="1:13" ht="12" customHeight="1" thickTop="1" x14ac:dyDescent="0.3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4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186"/>
      <c r="M47" s="186"/>
    </row>
    <row r="48" spans="1:13" ht="12" customHeight="1" thickBot="1" x14ac:dyDescent="0.4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5" customHeight="1" thickBot="1" x14ac:dyDescent="0.4">
      <c r="B49" s="110"/>
      <c r="C49" s="401" t="s">
        <v>2</v>
      </c>
      <c r="D49" s="402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5" customHeight="1" thickBot="1" x14ac:dyDescent="0.4">
      <c r="B50" s="110"/>
      <c r="C50" s="130" t="s">
        <v>27</v>
      </c>
      <c r="D50" s="337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5" customHeight="1" thickBot="1" x14ac:dyDescent="0.4">
      <c r="B51" s="110"/>
      <c r="C51" s="130" t="s">
        <v>3</v>
      </c>
      <c r="D51" s="337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5" customHeight="1" thickBot="1" x14ac:dyDescent="0.4">
      <c r="B52" s="110"/>
      <c r="C52" s="130" t="s">
        <v>28</v>
      </c>
      <c r="D52" s="337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5" customHeight="1" thickBot="1" x14ac:dyDescent="0.4">
      <c r="B53" s="110"/>
      <c r="C53" s="130" t="s">
        <v>31</v>
      </c>
      <c r="D53" s="337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5" customHeight="1" thickBot="1" x14ac:dyDescent="0.4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49999999999999" customHeight="1" thickBot="1" x14ac:dyDescent="0.4">
      <c r="B55" s="409" t="s">
        <v>8</v>
      </c>
      <c r="C55" s="410"/>
      <c r="D55" s="410"/>
      <c r="E55" s="410"/>
      <c r="F55" s="410"/>
      <c r="G55" s="410"/>
      <c r="H55" s="410"/>
      <c r="I55" s="410"/>
      <c r="J55" s="410"/>
      <c r="K55" s="411"/>
      <c r="L55" s="186"/>
      <c r="M55" s="186"/>
    </row>
    <row r="56" spans="2:13" s="3" customFormat="1" ht="69.75" customHeight="1" thickBot="1" x14ac:dyDescent="0.4">
      <c r="B56" s="133"/>
      <c r="C56" s="169" t="s">
        <v>19</v>
      </c>
      <c r="D56" s="266" t="s">
        <v>20</v>
      </c>
      <c r="E56" s="249" t="str">
        <f>F19</f>
        <v>LANDET KVANTUM UKE 6</v>
      </c>
      <c r="F56" s="169" t="str">
        <f>G19</f>
        <v>LANDET KVANTUM T.O.M UKE 6</v>
      </c>
      <c r="G56" s="265" t="str">
        <f>I19</f>
        <v>RESTKVOTER</v>
      </c>
      <c r="H56" s="169" t="str">
        <f>J19</f>
        <v>LANDET KVANTUM T.O.M. UKE 6 2020</v>
      </c>
      <c r="I56" s="134"/>
      <c r="J56" s="134"/>
      <c r="K56" s="135"/>
      <c r="L56" s="134"/>
      <c r="M56" s="134"/>
    </row>
    <row r="57" spans="2:13" ht="14.15" customHeight="1" x14ac:dyDescent="0.35">
      <c r="B57" s="136"/>
      <c r="C57" s="239" t="s">
        <v>32</v>
      </c>
      <c r="D57" s="421">
        <v>5394</v>
      </c>
      <c r="E57" s="287">
        <v>13.70022</v>
      </c>
      <c r="F57" s="287">
        <v>138.73437999999999</v>
      </c>
      <c r="G57" s="287">
        <f>D57-F57-F58</f>
        <v>5205.0321400000003</v>
      </c>
      <c r="H57" s="287">
        <v>114.64986</v>
      </c>
      <c r="I57" s="151"/>
      <c r="J57" s="151"/>
      <c r="K57" s="175"/>
      <c r="L57" s="96"/>
      <c r="M57" s="96"/>
    </row>
    <row r="58" spans="2:13" ht="14.15" customHeight="1" x14ac:dyDescent="0.35">
      <c r="B58" s="136"/>
      <c r="C58" s="137" t="s">
        <v>29</v>
      </c>
      <c r="D58" s="422"/>
      <c r="E58" s="288">
        <v>13.863849999999999</v>
      </c>
      <c r="F58" s="288">
        <v>50.23348</v>
      </c>
      <c r="G58" s="288"/>
      <c r="H58" s="288">
        <v>18.486930000000001</v>
      </c>
      <c r="I58" s="151"/>
      <c r="J58" s="151"/>
      <c r="K58" s="175"/>
      <c r="L58" s="96"/>
      <c r="M58" s="96"/>
    </row>
    <row r="59" spans="2:13" ht="14.15" customHeight="1" thickBot="1" x14ac:dyDescent="0.4">
      <c r="B59" s="136"/>
      <c r="C59" s="138" t="s">
        <v>71</v>
      </c>
      <c r="D59" s="275">
        <v>200</v>
      </c>
      <c r="E59" s="289">
        <v>2.1355400000000002</v>
      </c>
      <c r="F59" s="289">
        <v>12.83789</v>
      </c>
      <c r="G59" s="289">
        <f>D59-F59</f>
        <v>187.16211000000001</v>
      </c>
      <c r="H59" s="289">
        <v>3.3522400000000001</v>
      </c>
      <c r="I59" s="151"/>
      <c r="J59" s="151"/>
      <c r="K59" s="175"/>
      <c r="L59" s="96"/>
      <c r="M59" s="96"/>
    </row>
    <row r="60" spans="2:13" s="90" customFormat="1" ht="15.65" customHeight="1" x14ac:dyDescent="0.35">
      <c r="B60" s="152"/>
      <c r="C60" s="139" t="s">
        <v>57</v>
      </c>
      <c r="D60" s="338">
        <v>8090</v>
      </c>
      <c r="E60" s="290">
        <f>E61+E62+E63</f>
        <v>1.81725</v>
      </c>
      <c r="F60" s="290">
        <f>F61+F62+F63</f>
        <v>10.59357</v>
      </c>
      <c r="G60" s="290">
        <f>D60-F60</f>
        <v>8079.40643</v>
      </c>
      <c r="H60" s="290">
        <f>H61+H62+H63</f>
        <v>9.8828600000000009</v>
      </c>
      <c r="I60" s="153"/>
      <c r="J60" s="153"/>
      <c r="K60" s="175"/>
      <c r="L60" s="96"/>
      <c r="M60" s="96"/>
    </row>
    <row r="61" spans="2:13" s="20" customFormat="1" ht="14.15" customHeight="1" x14ac:dyDescent="0.35">
      <c r="B61" s="140"/>
      <c r="C61" s="141" t="s">
        <v>33</v>
      </c>
      <c r="D61" s="273"/>
      <c r="E61" s="291">
        <v>0.60860000000000003</v>
      </c>
      <c r="F61" s="291">
        <v>0.82435000000000003</v>
      </c>
      <c r="G61" s="291"/>
      <c r="H61" s="291">
        <v>0.58030000000000004</v>
      </c>
      <c r="I61" s="166"/>
      <c r="J61" s="142"/>
      <c r="K61" s="175"/>
      <c r="L61" s="96"/>
      <c r="M61" s="96"/>
    </row>
    <row r="62" spans="2:13" s="20" customFormat="1" ht="14.15" customHeight="1" x14ac:dyDescent="0.35">
      <c r="B62" s="140"/>
      <c r="C62" s="141" t="s">
        <v>34</v>
      </c>
      <c r="D62" s="273"/>
      <c r="E62" s="291">
        <v>0.25559999999999999</v>
      </c>
      <c r="F62" s="291">
        <v>3.4588000000000001</v>
      </c>
      <c r="G62" s="291"/>
      <c r="H62" s="291">
        <v>5.7457599999999998</v>
      </c>
      <c r="I62" s="166"/>
      <c r="J62" s="166"/>
      <c r="K62" s="175"/>
      <c r="L62" s="96"/>
      <c r="M62" s="96"/>
    </row>
    <row r="63" spans="2:13" s="20" customFormat="1" ht="14.15" customHeight="1" thickBot="1" x14ac:dyDescent="0.4">
      <c r="B63" s="140"/>
      <c r="C63" s="199" t="s">
        <v>35</v>
      </c>
      <c r="D63" s="274"/>
      <c r="E63" s="292">
        <v>0.95304999999999995</v>
      </c>
      <c r="F63" s="292">
        <v>6.3104199999999997</v>
      </c>
      <c r="G63" s="292"/>
      <c r="H63" s="292">
        <v>3.5568</v>
      </c>
      <c r="I63" s="166"/>
      <c r="J63" s="166"/>
      <c r="K63" s="175"/>
      <c r="L63" s="96"/>
      <c r="M63" s="96"/>
    </row>
    <row r="64" spans="2:13" ht="14.15" customHeight="1" thickBot="1" x14ac:dyDescent="0.4">
      <c r="B64" s="110"/>
      <c r="C64" s="143" t="s">
        <v>36</v>
      </c>
      <c r="D64" s="276">
        <v>71</v>
      </c>
      <c r="E64" s="293"/>
      <c r="F64" s="293">
        <v>0.62848999999999999</v>
      </c>
      <c r="G64" s="293">
        <f>D64-F64</f>
        <v>70.371510000000001</v>
      </c>
      <c r="H64" s="293"/>
      <c r="I64" s="147"/>
      <c r="J64" s="147"/>
      <c r="K64" s="175"/>
      <c r="L64" s="96"/>
      <c r="M64" s="96"/>
    </row>
    <row r="65" spans="2:13" ht="14.15" customHeight="1" thickBot="1" x14ac:dyDescent="0.4">
      <c r="B65" s="110"/>
      <c r="C65" s="248" t="s">
        <v>14</v>
      </c>
      <c r="D65" s="327"/>
      <c r="E65" s="294"/>
      <c r="F65" s="294"/>
      <c r="G65" s="294"/>
      <c r="H65" s="294"/>
      <c r="I65" s="147"/>
      <c r="J65" s="147"/>
      <c r="K65" s="175"/>
      <c r="L65" s="96"/>
      <c r="M65" s="96"/>
    </row>
    <row r="66" spans="2:13" s="3" customFormat="1" ht="16.5" customHeight="1" thickBot="1" x14ac:dyDescent="0.4">
      <c r="B66" s="108"/>
      <c r="C66" s="170" t="s">
        <v>9</v>
      </c>
      <c r="D66" s="277">
        <f>D57+D59+D60+D64</f>
        <v>13755</v>
      </c>
      <c r="E66" s="277">
        <f>E57+E58+E59+E60+E64+E65</f>
        <v>31.516860000000001</v>
      </c>
      <c r="F66" s="277">
        <f>F57+F58+F59+F60+F64+F65</f>
        <v>213.02780999999996</v>
      </c>
      <c r="G66" s="277">
        <f>D66-F66</f>
        <v>13541.97219</v>
      </c>
      <c r="H66" s="277">
        <f>H57+H58+H59+H60+H64+H65</f>
        <v>146.37189000000001</v>
      </c>
      <c r="I66" s="163"/>
      <c r="J66" s="163"/>
      <c r="K66" s="175"/>
      <c r="L66" s="96"/>
      <c r="M66" s="96"/>
    </row>
    <row r="67" spans="2:13" s="3" customFormat="1" ht="19.399999999999999" customHeight="1" thickBot="1" x14ac:dyDescent="0.4">
      <c r="B67" s="148"/>
      <c r="C67" s="420" t="s">
        <v>107</v>
      </c>
      <c r="D67" s="420"/>
      <c r="E67" s="420"/>
      <c r="F67" s="420"/>
      <c r="G67" s="420"/>
      <c r="H67" s="165"/>
      <c r="I67" s="149"/>
      <c r="J67" s="149"/>
      <c r="K67" s="150"/>
      <c r="L67" s="4"/>
      <c r="M67" s="4"/>
    </row>
    <row r="68" spans="2:13" ht="12" customHeight="1" thickTop="1" x14ac:dyDescent="0.3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49999999999999" customHeight="1" thickBot="1" x14ac:dyDescent="0.4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186"/>
      <c r="M72" s="186"/>
    </row>
    <row r="73" spans="2:13" ht="4.5" customHeight="1" thickBot="1" x14ac:dyDescent="0.4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5" customHeight="1" thickBot="1" x14ac:dyDescent="0.4">
      <c r="B74" s="108"/>
      <c r="C74" s="407" t="s">
        <v>2</v>
      </c>
      <c r="D74" s="408"/>
      <c r="E74" s="407" t="s">
        <v>20</v>
      </c>
      <c r="F74" s="415"/>
      <c r="G74" s="407" t="s">
        <v>21</v>
      </c>
      <c r="H74" s="408"/>
      <c r="I74" s="147"/>
      <c r="J74" s="147"/>
      <c r="K74" s="106"/>
      <c r="L74" s="127"/>
      <c r="M74" s="127"/>
    </row>
    <row r="75" spans="2:13" ht="14.5" x14ac:dyDescent="0.3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5" x14ac:dyDescent="0.3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4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5" customHeight="1" thickBot="1" x14ac:dyDescent="0.4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5">
      <c r="B80" s="206"/>
      <c r="C80" s="419"/>
      <c r="D80" s="419"/>
      <c r="E80" s="419"/>
      <c r="F80" s="419"/>
      <c r="G80" s="419"/>
      <c r="H80" s="419"/>
      <c r="I80" s="212"/>
      <c r="J80" s="213"/>
      <c r="K80" s="211"/>
      <c r="L80" s="213"/>
      <c r="M80" s="109"/>
    </row>
    <row r="81" spans="1:13" ht="6" customHeight="1" thickBot="1" x14ac:dyDescent="0.4">
      <c r="B81" s="206"/>
      <c r="C81" s="419"/>
      <c r="D81" s="419"/>
      <c r="E81" s="419"/>
      <c r="F81" s="419"/>
      <c r="G81" s="419"/>
      <c r="H81" s="419"/>
      <c r="I81" s="213"/>
      <c r="J81" s="213"/>
      <c r="K81" s="211"/>
      <c r="L81" s="213"/>
      <c r="M81" s="109"/>
    </row>
    <row r="82" spans="1:13" ht="14.15" customHeight="1" x14ac:dyDescent="0.35">
      <c r="B82" s="416" t="s">
        <v>8</v>
      </c>
      <c r="C82" s="417"/>
      <c r="D82" s="417"/>
      <c r="E82" s="417"/>
      <c r="F82" s="417"/>
      <c r="G82" s="417"/>
      <c r="H82" s="417"/>
      <c r="I82" s="417"/>
      <c r="J82" s="417"/>
      <c r="K82" s="418"/>
      <c r="L82" s="229"/>
      <c r="M82" s="186"/>
    </row>
    <row r="83" spans="1:13" ht="5.25" customHeight="1" thickBot="1" x14ac:dyDescent="0.4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4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6</v>
      </c>
      <c r="G84" s="169" t="str">
        <f>G19</f>
        <v>LANDET KVANTUM T.O.M UKE 6</v>
      </c>
      <c r="H84" s="169" t="str">
        <f>I19</f>
        <v>RESTKVOTER</v>
      </c>
      <c r="I84" s="169" t="str">
        <f>J19</f>
        <v>LANDET KVANTUM T.O.M. UKE 6 2020</v>
      </c>
      <c r="J84" s="109"/>
      <c r="K84" s="10"/>
      <c r="L84" s="109"/>
      <c r="M84" s="109"/>
    </row>
    <row r="85" spans="1:13" ht="14.15" customHeight="1" x14ac:dyDescent="0.35">
      <c r="A85" s="111"/>
      <c r="B85" s="109"/>
      <c r="C85" s="234" t="s">
        <v>16</v>
      </c>
      <c r="D85" s="278">
        <f>D87+D86</f>
        <v>42148</v>
      </c>
      <c r="E85" s="278">
        <f t="shared" ref="E85:I85" si="8">E87+E86</f>
        <v>47099</v>
      </c>
      <c r="F85" s="278">
        <f t="shared" si="8"/>
        <v>667.02117999999996</v>
      </c>
      <c r="G85" s="278">
        <f t="shared" si="8"/>
        <v>2397.2336799999998</v>
      </c>
      <c r="H85" s="278">
        <f t="shared" si="8"/>
        <v>44701.766319999995</v>
      </c>
      <c r="I85" s="269">
        <f t="shared" si="8"/>
        <v>2278.8752399999998</v>
      </c>
      <c r="J85" s="147"/>
      <c r="K85" s="119"/>
      <c r="L85" s="147"/>
      <c r="M85" s="147"/>
    </row>
    <row r="86" spans="1:13" ht="14.15" customHeight="1" x14ac:dyDescent="0.35">
      <c r="A86" s="111"/>
      <c r="B86" s="109"/>
      <c r="C86" s="216" t="s">
        <v>12</v>
      </c>
      <c r="D86" s="279">
        <v>41398</v>
      </c>
      <c r="E86" s="270">
        <v>46274</v>
      </c>
      <c r="F86" s="270">
        <v>664.06511</v>
      </c>
      <c r="G86" s="270">
        <v>2387.15301</v>
      </c>
      <c r="H86" s="270">
        <f>E86-G86</f>
        <v>43886.846989999998</v>
      </c>
      <c r="I86" s="270">
        <v>2249.2988399999999</v>
      </c>
      <c r="J86" s="147"/>
      <c r="K86" s="119"/>
      <c r="L86" s="147"/>
      <c r="M86" s="147"/>
    </row>
    <row r="87" spans="1:13" ht="15" thickBot="1" x14ac:dyDescent="0.4">
      <c r="A87" s="111"/>
      <c r="B87" s="109"/>
      <c r="C87" s="235" t="s">
        <v>11</v>
      </c>
      <c r="D87" s="280">
        <v>750</v>
      </c>
      <c r="E87" s="271">
        <v>825</v>
      </c>
      <c r="F87" s="271">
        <v>2.95607</v>
      </c>
      <c r="G87" s="271">
        <v>10.08067</v>
      </c>
      <c r="H87" s="271">
        <f>E87-G87</f>
        <v>814.91932999999995</v>
      </c>
      <c r="I87" s="271">
        <v>29.5764</v>
      </c>
      <c r="J87" s="147"/>
      <c r="K87" s="119"/>
      <c r="L87" s="147"/>
      <c r="M87" s="147"/>
    </row>
    <row r="88" spans="1:13" ht="14.15" customHeight="1" x14ac:dyDescent="0.35">
      <c r="A88" s="111"/>
      <c r="B88" s="4"/>
      <c r="C88" s="215" t="s">
        <v>17</v>
      </c>
      <c r="D88" s="278">
        <f t="shared" ref="D88:I88" si="9">D89+D94+D95</f>
        <v>70521</v>
      </c>
      <c r="E88" s="278">
        <f t="shared" si="9"/>
        <v>75686</v>
      </c>
      <c r="F88" s="278">
        <f t="shared" si="9"/>
        <v>1360.59421</v>
      </c>
      <c r="G88" s="278">
        <f t="shared" si="9"/>
        <v>6149.1300799999999</v>
      </c>
      <c r="H88" s="278">
        <f t="shared" si="9"/>
        <v>69536.869919999997</v>
      </c>
      <c r="I88" s="269">
        <f t="shared" si="9"/>
        <v>6268.1662400000005</v>
      </c>
      <c r="J88" s="147"/>
      <c r="K88" s="119"/>
      <c r="L88" s="147"/>
      <c r="M88" s="147"/>
    </row>
    <row r="89" spans="1:13" ht="15.75" customHeight="1" x14ac:dyDescent="0.35">
      <c r="A89" s="111"/>
      <c r="B89" s="37"/>
      <c r="C89" s="222" t="s">
        <v>74</v>
      </c>
      <c r="D89" s="281">
        <f t="shared" ref="D89:I89" si="10">D90+D91+D92+D93</f>
        <v>52641</v>
      </c>
      <c r="E89" s="281">
        <f t="shared" si="10"/>
        <v>57818</v>
      </c>
      <c r="F89" s="281">
        <f t="shared" si="10"/>
        <v>880.86442999999997</v>
      </c>
      <c r="G89" s="281">
        <f t="shared" si="10"/>
        <v>3613.2824000000001</v>
      </c>
      <c r="H89" s="281">
        <f t="shared" si="10"/>
        <v>54204.717600000004</v>
      </c>
      <c r="I89" s="272">
        <f t="shared" si="10"/>
        <v>4098.2481500000004</v>
      </c>
      <c r="J89" s="147"/>
      <c r="K89" s="119"/>
      <c r="L89" s="147"/>
      <c r="M89" s="147"/>
    </row>
    <row r="90" spans="1:13" ht="14.15" customHeight="1" x14ac:dyDescent="0.35">
      <c r="A90" s="106"/>
      <c r="B90" s="127"/>
      <c r="C90" s="221" t="s">
        <v>22</v>
      </c>
      <c r="D90" s="282">
        <v>14088</v>
      </c>
      <c r="E90" s="273">
        <v>15722</v>
      </c>
      <c r="F90" s="273">
        <v>199.23876999999999</v>
      </c>
      <c r="G90" s="273">
        <v>1078.83665</v>
      </c>
      <c r="H90" s="273">
        <f t="shared" ref="H90:H98" si="11">E90-G90</f>
        <v>14643.163350000001</v>
      </c>
      <c r="I90" s="273">
        <v>1059.8695700000001</v>
      </c>
      <c r="J90" s="147"/>
      <c r="K90" s="119"/>
      <c r="L90" s="147"/>
      <c r="M90" s="147"/>
    </row>
    <row r="91" spans="1:13" ht="14.15" customHeight="1" x14ac:dyDescent="0.35">
      <c r="A91" s="106"/>
      <c r="B91" s="127"/>
      <c r="C91" s="221" t="s">
        <v>23</v>
      </c>
      <c r="D91" s="282">
        <v>14432</v>
      </c>
      <c r="E91" s="273">
        <v>16097</v>
      </c>
      <c r="F91" s="273">
        <v>427.78717999999998</v>
      </c>
      <c r="G91" s="273">
        <v>1328.2374400000001</v>
      </c>
      <c r="H91" s="273">
        <f t="shared" si="11"/>
        <v>14768.762559999999</v>
      </c>
      <c r="I91" s="273">
        <v>1849.82772</v>
      </c>
      <c r="J91" s="147"/>
      <c r="K91" s="119"/>
      <c r="L91" s="147"/>
      <c r="M91" s="147"/>
    </row>
    <row r="92" spans="1:13" ht="14.15" customHeight="1" x14ac:dyDescent="0.35">
      <c r="A92" s="106"/>
      <c r="B92" s="127"/>
      <c r="C92" s="221" t="s">
        <v>24</v>
      </c>
      <c r="D92" s="282">
        <v>14707</v>
      </c>
      <c r="E92" s="273">
        <v>16459</v>
      </c>
      <c r="F92" s="273">
        <v>225.37690000000001</v>
      </c>
      <c r="G92" s="273">
        <v>1036.5773899999999</v>
      </c>
      <c r="H92" s="273">
        <f t="shared" si="11"/>
        <v>15422.42261</v>
      </c>
      <c r="I92" s="273">
        <v>1043.49207</v>
      </c>
      <c r="J92" s="147"/>
      <c r="K92" s="119"/>
      <c r="L92" s="147"/>
      <c r="M92" s="147"/>
    </row>
    <row r="93" spans="1:13" ht="14.15" customHeight="1" x14ac:dyDescent="0.35">
      <c r="A93" s="106"/>
      <c r="B93" s="127"/>
      <c r="C93" s="221" t="s">
        <v>76</v>
      </c>
      <c r="D93" s="282">
        <v>9414</v>
      </c>
      <c r="E93" s="273">
        <v>9540</v>
      </c>
      <c r="F93" s="273">
        <v>28.461580000000001</v>
      </c>
      <c r="G93" s="273">
        <v>169.63092</v>
      </c>
      <c r="H93" s="273">
        <f t="shared" si="11"/>
        <v>9370.3690800000004</v>
      </c>
      <c r="I93" s="273">
        <v>145.05878999999999</v>
      </c>
      <c r="J93" s="147"/>
      <c r="K93" s="119"/>
      <c r="L93" s="147"/>
      <c r="M93" s="147"/>
    </row>
    <row r="94" spans="1:13" ht="14.15" customHeight="1" x14ac:dyDescent="0.35">
      <c r="A94" s="106"/>
      <c r="B94" s="127"/>
      <c r="C94" s="222" t="s">
        <v>29</v>
      </c>
      <c r="D94" s="281">
        <v>12379</v>
      </c>
      <c r="E94" s="272">
        <v>11721</v>
      </c>
      <c r="F94" s="272">
        <v>425.07639999999998</v>
      </c>
      <c r="G94" s="272">
        <v>2231.8512500000002</v>
      </c>
      <c r="H94" s="272">
        <f t="shared" si="11"/>
        <v>9489.1487500000003</v>
      </c>
      <c r="I94" s="272">
        <v>1930.0201099999999</v>
      </c>
      <c r="J94" s="147"/>
      <c r="K94" s="119"/>
      <c r="L94" s="147"/>
      <c r="M94" s="147"/>
    </row>
    <row r="95" spans="1:13" ht="14.15" customHeight="1" thickBot="1" x14ac:dyDescent="0.4">
      <c r="A95" s="111"/>
      <c r="B95" s="37"/>
      <c r="C95" s="223" t="s">
        <v>73</v>
      </c>
      <c r="D95" s="295">
        <v>5501</v>
      </c>
      <c r="E95" s="296">
        <v>6147</v>
      </c>
      <c r="F95" s="296">
        <v>54.653379999999999</v>
      </c>
      <c r="G95" s="296">
        <v>303.99642999999998</v>
      </c>
      <c r="H95" s="296">
        <f t="shared" si="11"/>
        <v>5843.0035699999999</v>
      </c>
      <c r="I95" s="296">
        <v>239.89797999999999</v>
      </c>
      <c r="J95" s="147"/>
      <c r="K95" s="119"/>
      <c r="L95" s="147"/>
      <c r="M95" s="147"/>
    </row>
    <row r="96" spans="1:13" ht="15" thickBot="1" x14ac:dyDescent="0.4">
      <c r="A96" s="111"/>
      <c r="B96" s="37"/>
      <c r="C96" s="164" t="s">
        <v>13</v>
      </c>
      <c r="D96" s="284">
        <v>379</v>
      </c>
      <c r="E96" s="275">
        <v>379</v>
      </c>
      <c r="F96" s="275">
        <v>0.12486999999999999</v>
      </c>
      <c r="G96" s="275">
        <v>13.690289999999999</v>
      </c>
      <c r="H96" s="275">
        <f t="shared" si="11"/>
        <v>365.30971</v>
      </c>
      <c r="I96" s="275">
        <v>2.94808</v>
      </c>
      <c r="J96" s="147"/>
      <c r="K96" s="119"/>
      <c r="L96" s="147"/>
      <c r="M96" s="147"/>
    </row>
    <row r="97" spans="1:13" ht="17" thickBot="1" x14ac:dyDescent="0.4">
      <c r="A97" s="111"/>
      <c r="B97" s="109"/>
      <c r="C97" s="164" t="s">
        <v>60</v>
      </c>
      <c r="D97" s="285">
        <v>300</v>
      </c>
      <c r="E97" s="276">
        <v>300</v>
      </c>
      <c r="F97" s="276">
        <v>1.1623399999999999</v>
      </c>
      <c r="G97" s="276">
        <v>6.3932900000000004</v>
      </c>
      <c r="H97" s="276">
        <f t="shared" si="11"/>
        <v>293.60671000000002</v>
      </c>
      <c r="I97" s="276">
        <v>8.4159400000000009</v>
      </c>
      <c r="J97" s="147"/>
      <c r="K97" s="119"/>
      <c r="L97" s="147"/>
      <c r="M97" s="147"/>
    </row>
    <row r="98" spans="1:13" ht="16.5" customHeight="1" thickBot="1" x14ac:dyDescent="0.4">
      <c r="A98" s="111"/>
      <c r="B98" s="109"/>
      <c r="C98" s="214" t="s">
        <v>96</v>
      </c>
      <c r="D98" s="285"/>
      <c r="E98" s="276"/>
      <c r="F98" s="276">
        <v>3</v>
      </c>
      <c r="G98" s="276">
        <v>14</v>
      </c>
      <c r="H98" s="276">
        <f t="shared" si="11"/>
        <v>-14</v>
      </c>
      <c r="I98" s="276">
        <v>22</v>
      </c>
      <c r="J98" s="147"/>
      <c r="K98" s="119"/>
      <c r="L98" s="147"/>
      <c r="M98" s="147"/>
    </row>
    <row r="99" spans="1:13" ht="16" thickBot="1" x14ac:dyDescent="0.4">
      <c r="A99" s="111"/>
      <c r="B99" s="109"/>
      <c r="C99" s="170" t="s">
        <v>9</v>
      </c>
      <c r="D99" s="286">
        <f>D85+D88+D96+D97+D98</f>
        <v>113348</v>
      </c>
      <c r="E99" s="286">
        <f t="shared" ref="E99:I99" si="12">E85+E88+E96+E97+E98</f>
        <v>123464</v>
      </c>
      <c r="F99" s="286">
        <f t="shared" si="12"/>
        <v>2031.9026000000001</v>
      </c>
      <c r="G99" s="286">
        <f t="shared" si="12"/>
        <v>8580.4473400000006</v>
      </c>
      <c r="H99" s="286">
        <f t="shared" si="12"/>
        <v>114883.55265999999</v>
      </c>
      <c r="I99" s="391">
        <f t="shared" si="12"/>
        <v>8580.4055000000008</v>
      </c>
      <c r="J99" s="147"/>
      <c r="K99" s="119"/>
      <c r="L99" s="147"/>
      <c r="M99" s="147"/>
    </row>
    <row r="100" spans="1:13" ht="14.5" x14ac:dyDescent="0.3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5">
      <c r="B101" s="11"/>
      <c r="C101" s="183" t="s">
        <v>134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5">
      <c r="B102" s="113"/>
      <c r="C102" s="183" t="s">
        <v>128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4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4">
      <c r="A105" s="73"/>
      <c r="C105" s="58" t="s">
        <v>37</v>
      </c>
      <c r="I105" s="73"/>
      <c r="J105" s="73"/>
      <c r="L105" s="73"/>
      <c r="M105" s="73"/>
    </row>
    <row r="106" spans="1:13" ht="17.149999999999999" customHeight="1" thickTop="1" x14ac:dyDescent="0.35">
      <c r="B106" s="412" t="s">
        <v>1</v>
      </c>
      <c r="C106" s="413"/>
      <c r="D106" s="413"/>
      <c r="E106" s="413"/>
      <c r="F106" s="413"/>
      <c r="G106" s="413"/>
      <c r="H106" s="413"/>
      <c r="I106" s="413"/>
      <c r="J106" s="413"/>
      <c r="K106" s="414"/>
      <c r="L106" s="186"/>
      <c r="M106" s="18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5" customHeight="1" thickBot="1" x14ac:dyDescent="0.4">
      <c r="B108" s="2"/>
      <c r="C108" s="407" t="s">
        <v>2</v>
      </c>
      <c r="D108" s="408"/>
      <c r="E108" s="407" t="s">
        <v>20</v>
      </c>
      <c r="F108" s="408"/>
      <c r="G108" s="407" t="s">
        <v>21</v>
      </c>
      <c r="H108" s="408"/>
      <c r="I108" s="36"/>
      <c r="J108" s="147"/>
      <c r="K108" s="1"/>
      <c r="L108" s="4"/>
      <c r="M108" s="4"/>
    </row>
    <row r="109" spans="1:13" ht="15" customHeight="1" x14ac:dyDescent="0.35">
      <c r="B109" s="9"/>
      <c r="C109" s="339" t="s">
        <v>27</v>
      </c>
      <c r="D109" s="340">
        <v>182279</v>
      </c>
      <c r="E109" s="341" t="s">
        <v>5</v>
      </c>
      <c r="F109" s="342">
        <v>66114</v>
      </c>
      <c r="G109" s="343" t="s">
        <v>25</v>
      </c>
      <c r="H109" s="342">
        <v>7469</v>
      </c>
      <c r="I109" s="36"/>
      <c r="J109" s="147"/>
      <c r="K109" s="40"/>
      <c r="L109" s="74"/>
      <c r="M109" s="74"/>
    </row>
    <row r="110" spans="1:13" ht="14.15" customHeight="1" x14ac:dyDescent="0.35">
      <c r="B110" s="9"/>
      <c r="C110" s="339" t="s">
        <v>3</v>
      </c>
      <c r="D110" s="340">
        <v>12000</v>
      </c>
      <c r="E110" s="343" t="s">
        <v>6</v>
      </c>
      <c r="F110" s="340">
        <v>67901</v>
      </c>
      <c r="G110" s="343" t="s">
        <v>72</v>
      </c>
      <c r="H110" s="340">
        <v>50926</v>
      </c>
      <c r="I110" s="36"/>
      <c r="J110" s="147"/>
      <c r="K110" s="10"/>
      <c r="L110" s="109"/>
      <c r="M110" s="109"/>
    </row>
    <row r="111" spans="1:13" ht="14.15" customHeight="1" x14ac:dyDescent="0.35">
      <c r="B111" s="110"/>
      <c r="C111" s="344" t="s">
        <v>70</v>
      </c>
      <c r="D111" s="340">
        <v>3500</v>
      </c>
      <c r="E111" s="343" t="s">
        <v>38</v>
      </c>
      <c r="F111" s="340">
        <v>44671</v>
      </c>
      <c r="G111" s="343" t="s">
        <v>73</v>
      </c>
      <c r="H111" s="340">
        <v>9506</v>
      </c>
      <c r="I111" s="147"/>
      <c r="J111" s="147"/>
      <c r="K111" s="111"/>
      <c r="L111" s="109"/>
      <c r="M111" s="109"/>
    </row>
    <row r="112" spans="1:13" ht="14.15" customHeight="1" thickBot="1" x14ac:dyDescent="0.4">
      <c r="B112" s="41"/>
      <c r="C112" s="345"/>
      <c r="D112" s="346"/>
      <c r="E112" s="346" t="s">
        <v>108</v>
      </c>
      <c r="F112" s="340">
        <v>3593</v>
      </c>
      <c r="G112" s="339"/>
      <c r="H112" s="345"/>
      <c r="I112" s="36"/>
      <c r="J112" s="147"/>
      <c r="K112" s="10"/>
      <c r="L112" s="109"/>
      <c r="M112" s="109"/>
    </row>
    <row r="113" spans="2:13" ht="14.15" customHeight="1" thickBot="1" x14ac:dyDescent="0.4">
      <c r="B113" s="9"/>
      <c r="C113" s="347" t="s">
        <v>31</v>
      </c>
      <c r="D113" s="348">
        <f>D109+D110+D111</f>
        <v>197779</v>
      </c>
      <c r="E113" s="349" t="s">
        <v>7</v>
      </c>
      <c r="F113" s="348">
        <f>F109+F110+F111+F112</f>
        <v>182279</v>
      </c>
      <c r="G113" s="350" t="s">
        <v>6</v>
      </c>
      <c r="H113" s="351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5">
      <c r="B114" s="11"/>
      <c r="C114" s="352" t="s">
        <v>126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4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49999999999999" customHeight="1" x14ac:dyDescent="0.35">
      <c r="B116" s="409" t="s">
        <v>8</v>
      </c>
      <c r="C116" s="410"/>
      <c r="D116" s="410"/>
      <c r="E116" s="410"/>
      <c r="F116" s="410"/>
      <c r="G116" s="410"/>
      <c r="H116" s="410"/>
      <c r="I116" s="410"/>
      <c r="J116" s="410"/>
      <c r="K116" s="411"/>
      <c r="L116" s="186"/>
      <c r="M116" s="186"/>
    </row>
    <row r="117" spans="2:13" ht="3.75" customHeight="1" thickBot="1" x14ac:dyDescent="0.4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4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6</v>
      </c>
      <c r="G118" s="169" t="str">
        <f>G19</f>
        <v>LANDET KVANTUM T.O.M UKE 6</v>
      </c>
      <c r="H118" s="169" t="str">
        <f>I19</f>
        <v>RESTKVOTER</v>
      </c>
      <c r="I118" s="250" t="str">
        <f>J19</f>
        <v>LANDET KVANTUM T.O.M. UKE 6 2020</v>
      </c>
      <c r="J118" s="4"/>
      <c r="K118" s="1"/>
      <c r="L118" s="4"/>
      <c r="M118" s="4"/>
    </row>
    <row r="119" spans="2:13" s="64" customFormat="1" ht="14.15" customHeight="1" x14ac:dyDescent="0.35">
      <c r="B119" s="9"/>
      <c r="C119" s="215" t="s">
        <v>69</v>
      </c>
      <c r="D119" s="278">
        <f t="shared" ref="D119" si="13">D120+D121+D122</f>
        <v>66114</v>
      </c>
      <c r="E119" s="297">
        <f>E120+E121+E122</f>
        <v>60194</v>
      </c>
      <c r="F119" s="297">
        <f t="shared" ref="F119:G119" si="14">F120+F121+F122</f>
        <v>1827.39075</v>
      </c>
      <c r="G119" s="297">
        <f t="shared" si="14"/>
        <v>9689.3574600000011</v>
      </c>
      <c r="H119" s="298">
        <f>H120+H121+H122</f>
        <v>56424.642540000001</v>
      </c>
      <c r="I119" s="298">
        <f>I120+I121+I122</f>
        <v>9237.2809500000003</v>
      </c>
      <c r="J119" s="147"/>
      <c r="K119" s="119"/>
      <c r="L119" s="147"/>
      <c r="M119" s="147"/>
    </row>
    <row r="120" spans="2:13" ht="14.15" customHeight="1" x14ac:dyDescent="0.35">
      <c r="B120" s="9"/>
      <c r="C120" s="216" t="s">
        <v>12</v>
      </c>
      <c r="D120" s="279">
        <v>52891</v>
      </c>
      <c r="E120" s="299">
        <v>48101</v>
      </c>
      <c r="F120" s="299">
        <v>1483.886</v>
      </c>
      <c r="G120" s="299">
        <v>9039.0706100000007</v>
      </c>
      <c r="H120" s="300">
        <f>D120-G120</f>
        <v>43851.929389999998</v>
      </c>
      <c r="I120" s="300">
        <v>8267.9816200000005</v>
      </c>
      <c r="J120" s="147"/>
      <c r="K120" s="119"/>
      <c r="L120" s="147"/>
      <c r="M120" s="147"/>
    </row>
    <row r="121" spans="2:13" ht="14.15" customHeight="1" x14ac:dyDescent="0.35">
      <c r="B121" s="9"/>
      <c r="C121" s="216" t="s">
        <v>11</v>
      </c>
      <c r="D121" s="279">
        <v>12723</v>
      </c>
      <c r="E121" s="299">
        <v>11593</v>
      </c>
      <c r="F121" s="299">
        <v>343.50475</v>
      </c>
      <c r="G121" s="299">
        <v>650.28684999999996</v>
      </c>
      <c r="H121" s="300">
        <f t="shared" ref="H121:H122" si="15">D121-G121</f>
        <v>12072.71315</v>
      </c>
      <c r="I121" s="300">
        <v>969.29933000000005</v>
      </c>
      <c r="J121" s="147"/>
      <c r="K121" s="119"/>
      <c r="L121" s="147"/>
      <c r="M121" s="147"/>
    </row>
    <row r="122" spans="2:13" ht="15" thickBot="1" x14ac:dyDescent="0.4">
      <c r="B122" s="9"/>
      <c r="C122" s="217" t="s">
        <v>39</v>
      </c>
      <c r="D122" s="353">
        <v>500</v>
      </c>
      <c r="E122" s="301">
        <v>500</v>
      </c>
      <c r="F122" s="301"/>
      <c r="G122" s="301"/>
      <c r="H122" s="302">
        <f t="shared" si="15"/>
        <v>500</v>
      </c>
      <c r="I122" s="302"/>
      <c r="J122" s="147"/>
      <c r="K122" s="119"/>
      <c r="L122" s="147"/>
      <c r="M122" s="147"/>
    </row>
    <row r="123" spans="2:13" s="90" customFormat="1" ht="13.5" customHeight="1" thickBot="1" x14ac:dyDescent="0.4">
      <c r="B123" s="92"/>
      <c r="C123" s="218" t="s">
        <v>98</v>
      </c>
      <c r="D123" s="354">
        <v>44671</v>
      </c>
      <c r="E123" s="303">
        <v>43832</v>
      </c>
      <c r="F123" s="303">
        <v>3.4239999999999999</v>
      </c>
      <c r="G123" s="303">
        <v>155.48158000000001</v>
      </c>
      <c r="H123" s="304">
        <f>D123-G123</f>
        <v>44515.51842</v>
      </c>
      <c r="I123" s="304">
        <v>129.01818</v>
      </c>
      <c r="J123" s="93"/>
      <c r="K123" s="119"/>
      <c r="L123" s="147"/>
      <c r="M123" s="147"/>
    </row>
    <row r="124" spans="2:13" s="64" customFormat="1" ht="14.25" customHeight="1" thickBot="1" x14ac:dyDescent="0.4">
      <c r="B124" s="9"/>
      <c r="C124" s="219" t="s">
        <v>17</v>
      </c>
      <c r="D124" s="285">
        <f>D125+D130+D133</f>
        <v>69225</v>
      </c>
      <c r="E124" s="305">
        <f>E125+E130+E133</f>
        <v>66018</v>
      </c>
      <c r="F124" s="305">
        <f>F125+F130+F133</f>
        <v>1958.2053000000001</v>
      </c>
      <c r="G124" s="305">
        <f>G133+G130+G125</f>
        <v>11548.36391</v>
      </c>
      <c r="H124" s="306">
        <f>H125+H130+H133</f>
        <v>57676.63609</v>
      </c>
      <c r="I124" s="306">
        <f>I125+I130+I133</f>
        <v>8999.9057799999991</v>
      </c>
      <c r="J124" s="109"/>
      <c r="K124" s="119"/>
      <c r="L124" s="147"/>
      <c r="M124" s="147"/>
    </row>
    <row r="125" spans="2:13" ht="15.75" customHeight="1" x14ac:dyDescent="0.35">
      <c r="B125" s="2"/>
      <c r="C125" s="220" t="s">
        <v>99</v>
      </c>
      <c r="D125" s="356">
        <f>D126+D127+D128+D129</f>
        <v>52250</v>
      </c>
      <c r="E125" s="307">
        <f>E126+E127+E128+E129</f>
        <v>49859</v>
      </c>
      <c r="F125" s="307">
        <f>F126+F127+F128+F129</f>
        <v>1726.4608700000001</v>
      </c>
      <c r="G125" s="307">
        <f>G126+G127+G129+G128</f>
        <v>10323.230820000001</v>
      </c>
      <c r="H125" s="308">
        <f>H126+H127+H128+H129</f>
        <v>41926.769180000003</v>
      </c>
      <c r="I125" s="308">
        <f>I126+I127+I128+I129</f>
        <v>7929.4236300000002</v>
      </c>
      <c r="J125" s="4"/>
      <c r="K125" s="119"/>
      <c r="L125" s="147"/>
      <c r="M125" s="147"/>
    </row>
    <row r="126" spans="2:13" s="20" customFormat="1" ht="14.15" customHeight="1" x14ac:dyDescent="0.35">
      <c r="B126" s="43"/>
      <c r="C126" s="221" t="s">
        <v>22</v>
      </c>
      <c r="D126" s="282">
        <v>13835</v>
      </c>
      <c r="E126" s="309">
        <v>14723</v>
      </c>
      <c r="F126" s="309">
        <v>424.93031999999999</v>
      </c>
      <c r="G126" s="309">
        <v>2626.4020500000001</v>
      </c>
      <c r="H126" s="291">
        <f>D126-G126</f>
        <v>11208.597949999999</v>
      </c>
      <c r="I126" s="291">
        <v>1705.7900099999999</v>
      </c>
      <c r="J126" s="44"/>
      <c r="K126" s="119"/>
      <c r="L126" s="147"/>
      <c r="M126" s="147"/>
    </row>
    <row r="127" spans="2:13" s="20" customFormat="1" ht="14.15" customHeight="1" x14ac:dyDescent="0.35">
      <c r="B127" s="121"/>
      <c r="C127" s="221" t="s">
        <v>23</v>
      </c>
      <c r="D127" s="282">
        <v>13889</v>
      </c>
      <c r="E127" s="309">
        <v>12292</v>
      </c>
      <c r="F127" s="309">
        <v>780.54187000000002</v>
      </c>
      <c r="G127" s="309">
        <v>3258.6077100000002</v>
      </c>
      <c r="H127" s="291">
        <f t="shared" ref="H127:H129" si="16">D127-G127</f>
        <v>10630.39229</v>
      </c>
      <c r="I127" s="291">
        <v>2339.14345</v>
      </c>
      <c r="J127" s="127"/>
      <c r="K127" s="119"/>
      <c r="L127" s="147"/>
      <c r="M127" s="147"/>
    </row>
    <row r="128" spans="2:13" s="20" customFormat="1" ht="14.15" customHeight="1" x14ac:dyDescent="0.35">
      <c r="B128" s="121"/>
      <c r="C128" s="221" t="s">
        <v>24</v>
      </c>
      <c r="D128" s="282">
        <v>13501</v>
      </c>
      <c r="E128" s="309">
        <v>12090</v>
      </c>
      <c r="F128" s="309">
        <v>339.45573000000002</v>
      </c>
      <c r="G128" s="309">
        <v>2922.9522099999999</v>
      </c>
      <c r="H128" s="291">
        <f t="shared" si="16"/>
        <v>10578.047790000001</v>
      </c>
      <c r="I128" s="291">
        <v>2613.6831699999998</v>
      </c>
      <c r="J128" s="127"/>
      <c r="K128" s="119"/>
      <c r="L128" s="147"/>
      <c r="M128" s="147"/>
    </row>
    <row r="129" spans="2:13" s="20" customFormat="1" ht="14.15" customHeight="1" x14ac:dyDescent="0.35">
      <c r="B129" s="121"/>
      <c r="C129" s="221" t="s">
        <v>76</v>
      </c>
      <c r="D129" s="282">
        <v>11025</v>
      </c>
      <c r="E129" s="309">
        <v>10754</v>
      </c>
      <c r="F129" s="309">
        <v>181.53295</v>
      </c>
      <c r="G129" s="309">
        <v>1515.2688499999999</v>
      </c>
      <c r="H129" s="291">
        <f t="shared" si="16"/>
        <v>9509.7311499999996</v>
      </c>
      <c r="I129" s="291">
        <v>1270.807</v>
      </c>
      <c r="J129" s="127"/>
      <c r="K129" s="119"/>
      <c r="L129" s="147"/>
      <c r="M129" s="147"/>
    </row>
    <row r="130" spans="2:13" s="21" customFormat="1" ht="14.15" customHeight="1" x14ac:dyDescent="0.35">
      <c r="B130" s="18"/>
      <c r="C130" s="222" t="s">
        <v>18</v>
      </c>
      <c r="D130" s="281">
        <f>D132+D131</f>
        <v>7469</v>
      </c>
      <c r="E130" s="310">
        <v>6867</v>
      </c>
      <c r="F130" s="310"/>
      <c r="G130" s="310">
        <v>28.876550000000002</v>
      </c>
      <c r="H130" s="311">
        <f>H131+H132</f>
        <v>7440.12345</v>
      </c>
      <c r="I130" s="311">
        <v>234.80620999999999</v>
      </c>
      <c r="J130" s="37"/>
      <c r="K130" s="119"/>
      <c r="L130" s="147"/>
      <c r="M130" s="147"/>
    </row>
    <row r="131" spans="2:13" ht="14.15" customHeight="1" x14ac:dyDescent="0.35">
      <c r="B131" s="9"/>
      <c r="C131" s="221" t="s">
        <v>40</v>
      </c>
      <c r="D131" s="282">
        <v>6969</v>
      </c>
      <c r="E131" s="309">
        <v>6367</v>
      </c>
      <c r="F131" s="309"/>
      <c r="G131" s="309">
        <v>28.495850000000001</v>
      </c>
      <c r="H131" s="291">
        <f>D131-G131</f>
        <v>6940.5041499999998</v>
      </c>
      <c r="I131" s="291">
        <v>229.71436</v>
      </c>
      <c r="J131" s="109"/>
      <c r="K131" s="119"/>
      <c r="L131" s="147"/>
      <c r="M131" s="147"/>
    </row>
    <row r="132" spans="2:13" ht="14.15" customHeight="1" x14ac:dyDescent="0.35">
      <c r="B132" s="18"/>
      <c r="C132" s="221" t="s">
        <v>41</v>
      </c>
      <c r="D132" s="282">
        <v>500</v>
      </c>
      <c r="E132" s="309">
        <v>500</v>
      </c>
      <c r="F132" s="309"/>
      <c r="G132" s="309">
        <f>G130-G131</f>
        <v>0.38070000000000093</v>
      </c>
      <c r="H132" s="291">
        <f>D132-G132</f>
        <v>499.61930000000001</v>
      </c>
      <c r="I132" s="291">
        <f>I130-I131</f>
        <v>5.0918499999999938</v>
      </c>
      <c r="J132" s="385"/>
      <c r="K132" s="119"/>
      <c r="L132" s="147"/>
      <c r="M132" s="147"/>
    </row>
    <row r="133" spans="2:13" ht="15" thickBot="1" x14ac:dyDescent="0.4">
      <c r="B133" s="9"/>
      <c r="C133" s="223" t="s">
        <v>73</v>
      </c>
      <c r="D133" s="295">
        <v>9506</v>
      </c>
      <c r="E133" s="312">
        <v>9292</v>
      </c>
      <c r="F133" s="312">
        <v>231.74442999999999</v>
      </c>
      <c r="G133" s="312">
        <v>1196.2565400000001</v>
      </c>
      <c r="H133" s="313">
        <f t="shared" ref="H133:H137" si="17">D133-G133</f>
        <v>8309.7434599999997</v>
      </c>
      <c r="I133" s="313">
        <v>835.67593999999997</v>
      </c>
      <c r="J133" s="109"/>
      <c r="K133" s="119"/>
      <c r="L133" s="147"/>
      <c r="M133" s="147"/>
    </row>
    <row r="134" spans="2:13" s="64" customFormat="1" ht="15" thickBot="1" x14ac:dyDescent="0.4">
      <c r="B134" s="9"/>
      <c r="C134" s="219" t="s">
        <v>13</v>
      </c>
      <c r="D134" s="285">
        <v>144</v>
      </c>
      <c r="E134" s="305">
        <v>144</v>
      </c>
      <c r="F134" s="305">
        <v>0.44130000000000003</v>
      </c>
      <c r="G134" s="305">
        <v>5.5737699999999997</v>
      </c>
      <c r="H134" s="293">
        <f t="shared" si="17"/>
        <v>138.42623</v>
      </c>
      <c r="I134" s="293">
        <v>5.9890499999999998</v>
      </c>
      <c r="J134" s="109"/>
      <c r="K134" s="119"/>
      <c r="L134" s="147"/>
      <c r="M134" s="147"/>
    </row>
    <row r="135" spans="2:13" s="64" customFormat="1" ht="15" thickBot="1" x14ac:dyDescent="0.4">
      <c r="B135" s="9"/>
      <c r="C135" s="224" t="s">
        <v>42</v>
      </c>
      <c r="D135" s="284">
        <v>125</v>
      </c>
      <c r="E135" s="314">
        <v>125</v>
      </c>
      <c r="F135" s="314"/>
      <c r="G135" s="314"/>
      <c r="H135" s="315">
        <f t="shared" si="17"/>
        <v>125</v>
      </c>
      <c r="I135" s="315">
        <v>11.622999999999999</v>
      </c>
      <c r="J135" s="109"/>
      <c r="K135" s="119"/>
      <c r="L135" s="147"/>
      <c r="M135" s="147"/>
    </row>
    <row r="136" spans="2:13" s="64" customFormat="1" ht="17" thickBot="1" x14ac:dyDescent="0.4">
      <c r="B136" s="9"/>
      <c r="C136" s="224" t="s">
        <v>100</v>
      </c>
      <c r="D136" s="285">
        <v>2000</v>
      </c>
      <c r="E136" s="305">
        <v>2000</v>
      </c>
      <c r="F136" s="305">
        <v>8.7794500000000006</v>
      </c>
      <c r="G136" s="305">
        <v>45.305860000000003</v>
      </c>
      <c r="H136" s="293">
        <f t="shared" si="17"/>
        <v>1954.6941400000001</v>
      </c>
      <c r="I136" s="293">
        <v>41.754669999999997</v>
      </c>
      <c r="J136" s="147"/>
      <c r="K136" s="119"/>
      <c r="L136" s="147"/>
      <c r="M136" s="147"/>
    </row>
    <row r="137" spans="2:13" s="64" customFormat="1" ht="17" thickBot="1" x14ac:dyDescent="0.4">
      <c r="B137" s="9"/>
      <c r="C137" s="198" t="s">
        <v>93</v>
      </c>
      <c r="D137" s="328"/>
      <c r="E137" s="316"/>
      <c r="F137" s="316">
        <v>106</v>
      </c>
      <c r="G137" s="316">
        <v>296</v>
      </c>
      <c r="H137" s="317">
        <f t="shared" si="17"/>
        <v>-296</v>
      </c>
      <c r="I137" s="317">
        <v>368</v>
      </c>
      <c r="J137" s="109"/>
      <c r="K137" s="119"/>
      <c r="L137" s="147"/>
      <c r="M137" s="147"/>
    </row>
    <row r="138" spans="2:13" s="3" customFormat="1" ht="16" thickBot="1" x14ac:dyDescent="0.4">
      <c r="B138" s="2"/>
      <c r="C138" s="30" t="s">
        <v>9</v>
      </c>
      <c r="D138" s="286">
        <f>D119+D123+D124+D134+D135+D136</f>
        <v>182279</v>
      </c>
      <c r="E138" s="318">
        <f>E119+E123+E124+E134+E135+E136</f>
        <v>172313</v>
      </c>
      <c r="F138" s="318">
        <f>F119+F123+F124+F134+F135+F136+F137</f>
        <v>3904.2408</v>
      </c>
      <c r="G138" s="318">
        <f>G119+G123+G124+G134+G135+G136+G137</f>
        <v>21740.082579999998</v>
      </c>
      <c r="H138" s="277">
        <f>H119+H123+H124+H134+H135+H136+H137</f>
        <v>160538.91742000001</v>
      </c>
      <c r="I138" s="277">
        <f>I119+I123+I124+I134+I135+I136+I137</f>
        <v>18793.571629999999</v>
      </c>
      <c r="J138" s="163"/>
      <c r="K138" s="119"/>
      <c r="L138" s="147"/>
      <c r="M138" s="147"/>
    </row>
    <row r="139" spans="2:13" s="3" customFormat="1" ht="14.25" customHeight="1" x14ac:dyDescent="0.35">
      <c r="B139" s="2"/>
      <c r="C139" s="355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5">
      <c r="B140" s="2"/>
      <c r="C140" s="352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5">
      <c r="B142" s="108"/>
      <c r="C142" s="114" t="s">
        <v>135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" thickBot="1" x14ac:dyDescent="0.4">
      <c r="B144" s="33"/>
      <c r="C144" s="125" t="s">
        <v>136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4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4">
      <c r="B150" s="110"/>
      <c r="C150" s="401" t="s">
        <v>2</v>
      </c>
      <c r="D150" s="402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5">
      <c r="B151" s="110"/>
      <c r="C151" s="359" t="s">
        <v>114</v>
      </c>
      <c r="D151" s="360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5">
      <c r="B152" s="110"/>
      <c r="C152" s="361" t="s">
        <v>115</v>
      </c>
      <c r="D152" s="362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4">
      <c r="B153" s="110"/>
      <c r="C153" s="361" t="s">
        <v>116</v>
      </c>
      <c r="D153" s="362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" thickBot="1" x14ac:dyDescent="0.4">
      <c r="B154" s="110"/>
      <c r="C154" s="363" t="s">
        <v>31</v>
      </c>
      <c r="D154" s="364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5">
      <c r="B155" s="110"/>
      <c r="C155" s="357" t="s">
        <v>112</v>
      </c>
      <c r="D155" s="358"/>
      <c r="E155" s="358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5">
      <c r="B156" s="110"/>
      <c r="C156" s="357" t="s">
        <v>113</v>
      </c>
      <c r="D156" s="358"/>
      <c r="E156" s="358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5">
      <c r="B157" s="110"/>
      <c r="C157" s="352" t="s">
        <v>111</v>
      </c>
      <c r="D157" s="329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4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4">
      <c r="B159" s="110"/>
      <c r="C159" s="97" t="s">
        <v>19</v>
      </c>
      <c r="D159" s="319" t="s">
        <v>20</v>
      </c>
      <c r="E159" s="97" t="str">
        <f>F19</f>
        <v>LANDET KVANTUM UKE 6</v>
      </c>
      <c r="F159" s="97" t="str">
        <f>G19</f>
        <v>LANDET KVANTUM T.O.M UKE 6</v>
      </c>
      <c r="G159" s="97" t="str">
        <f>I19</f>
        <v>RESTKVOTER</v>
      </c>
      <c r="H159" s="97" t="str">
        <f>J19</f>
        <v>LANDET KVANTUM T.O.M. UKE 6 2020</v>
      </c>
      <c r="I159" s="109"/>
      <c r="J159" s="109"/>
      <c r="K159" s="111"/>
      <c r="L159" s="109"/>
      <c r="M159" s="109"/>
    </row>
    <row r="160" spans="2:13" ht="15" customHeight="1" thickBot="1" x14ac:dyDescent="0.4">
      <c r="B160" s="110"/>
      <c r="C160" s="102" t="s">
        <v>5</v>
      </c>
      <c r="D160" s="365">
        <v>43379</v>
      </c>
      <c r="E160" s="388">
        <v>125.24505000000001</v>
      </c>
      <c r="F160" s="388">
        <v>3473.60142</v>
      </c>
      <c r="G160" s="251">
        <f>D160-F160</f>
        <v>39905.398580000001</v>
      </c>
      <c r="H160" s="251">
        <v>619.12824999999998</v>
      </c>
      <c r="I160" s="42"/>
      <c r="J160" s="109"/>
      <c r="K160" s="111"/>
      <c r="L160" s="109"/>
      <c r="M160" s="109"/>
    </row>
    <row r="161" spans="1:13" ht="15" customHeight="1" thickBot="1" x14ac:dyDescent="0.4">
      <c r="B161" s="110"/>
      <c r="C161" s="105" t="s">
        <v>41</v>
      </c>
      <c r="D161" s="365">
        <v>100</v>
      </c>
      <c r="E161" s="388"/>
      <c r="F161" s="388">
        <v>2.8580000000000001</v>
      </c>
      <c r="G161" s="251">
        <f>D161-F161</f>
        <v>97.141999999999996</v>
      </c>
      <c r="H161" s="251">
        <v>0.66354999999999997</v>
      </c>
      <c r="I161" s="42"/>
      <c r="J161" s="109"/>
      <c r="K161" s="111"/>
      <c r="L161" s="109"/>
      <c r="M161" s="109"/>
    </row>
    <row r="162" spans="1:13" ht="15" customHeight="1" thickBot="1" x14ac:dyDescent="0.4">
      <c r="B162" s="110"/>
      <c r="C162" s="100" t="s">
        <v>36</v>
      </c>
      <c r="D162" s="366">
        <v>55</v>
      </c>
      <c r="E162" s="389"/>
      <c r="F162" s="389"/>
      <c r="G162" s="252">
        <f>D162-F162</f>
        <v>55</v>
      </c>
      <c r="H162" s="252"/>
      <c r="I162" s="42"/>
      <c r="J162" s="109"/>
      <c r="K162" s="111"/>
      <c r="L162" s="109"/>
      <c r="M162" s="109"/>
    </row>
    <row r="163" spans="1:13" ht="15" customHeight="1" thickBot="1" x14ac:dyDescent="0.4">
      <c r="A163" s="109"/>
      <c r="B163" s="110"/>
      <c r="C163" s="103" t="s">
        <v>52</v>
      </c>
      <c r="D163" s="334">
        <f>SUM(D160:D162)</f>
        <v>43534</v>
      </c>
      <c r="E163" s="390">
        <f>SUM(E160:E162)</f>
        <v>125.24505000000001</v>
      </c>
      <c r="F163" s="390">
        <f>SUM(F160:F162)</f>
        <v>3476.4594200000001</v>
      </c>
      <c r="G163" s="253">
        <f>D163-F163</f>
        <v>40057.540580000001</v>
      </c>
      <c r="H163" s="253">
        <f>SUM(H160:H162)</f>
        <v>619.79179999999997</v>
      </c>
      <c r="I163" s="42"/>
      <c r="J163" s="109"/>
      <c r="K163" s="111"/>
      <c r="L163" s="109"/>
      <c r="M163" s="109"/>
    </row>
    <row r="164" spans="1:13" ht="21" customHeight="1" thickBot="1" x14ac:dyDescent="0.4">
      <c r="B164" s="144"/>
      <c r="C164" s="367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49999999999999" customHeight="1" thickTop="1" x14ac:dyDescent="0.35">
      <c r="B166" s="395" t="s">
        <v>1</v>
      </c>
      <c r="C166" s="396"/>
      <c r="D166" s="396"/>
      <c r="E166" s="396"/>
      <c r="F166" s="396"/>
      <c r="G166" s="396"/>
      <c r="H166" s="396"/>
      <c r="I166" s="396"/>
      <c r="J166" s="396"/>
      <c r="K166" s="397"/>
      <c r="L166" s="177"/>
      <c r="M166" s="177"/>
    </row>
    <row r="167" spans="1:13" ht="6" customHeight="1" thickBot="1" x14ac:dyDescent="0.4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4">
      <c r="B168" s="27"/>
      <c r="C168" s="401" t="s">
        <v>2</v>
      </c>
      <c r="D168" s="402"/>
      <c r="E168" s="401" t="s">
        <v>53</v>
      </c>
      <c r="F168" s="402"/>
      <c r="G168" s="401" t="s">
        <v>54</v>
      </c>
      <c r="H168" s="402"/>
      <c r="I168" s="77"/>
      <c r="J168" s="77"/>
      <c r="K168" s="28"/>
      <c r="L168" s="134"/>
      <c r="M168" s="134"/>
    </row>
    <row r="169" spans="1:13" ht="14.25" customHeight="1" x14ac:dyDescent="0.35">
      <c r="B169" s="47"/>
      <c r="C169" s="359" t="s">
        <v>114</v>
      </c>
      <c r="D169" s="360">
        <v>30267</v>
      </c>
      <c r="E169" s="368" t="s">
        <v>5</v>
      </c>
      <c r="F169" s="369">
        <v>16757</v>
      </c>
      <c r="G169" s="361" t="s">
        <v>12</v>
      </c>
      <c r="H169" s="374">
        <v>8582</v>
      </c>
      <c r="I169" s="77"/>
      <c r="J169" s="77"/>
      <c r="K169" s="29"/>
      <c r="L169" s="142"/>
      <c r="M169" s="142"/>
    </row>
    <row r="170" spans="1:13" ht="14.25" customHeight="1" x14ac:dyDescent="0.35">
      <c r="B170" s="47"/>
      <c r="C170" s="361" t="s">
        <v>44</v>
      </c>
      <c r="D170" s="362">
        <v>38310</v>
      </c>
      <c r="E170" s="370" t="s">
        <v>45</v>
      </c>
      <c r="F170" s="371">
        <v>8000</v>
      </c>
      <c r="G170" s="361" t="s">
        <v>11</v>
      </c>
      <c r="H170" s="374">
        <v>2234</v>
      </c>
      <c r="I170" s="77"/>
      <c r="J170" s="77"/>
      <c r="K170" s="29"/>
      <c r="L170" s="142"/>
      <c r="M170" s="142"/>
    </row>
    <row r="171" spans="1:13" ht="14.25" customHeight="1" x14ac:dyDescent="0.35">
      <c r="B171" s="47"/>
      <c r="C171" s="361"/>
      <c r="D171" s="362"/>
      <c r="E171" s="370" t="s">
        <v>38</v>
      </c>
      <c r="F171" s="371">
        <v>5500</v>
      </c>
      <c r="G171" s="361" t="s">
        <v>46</v>
      </c>
      <c r="H171" s="374">
        <v>4574</v>
      </c>
      <c r="I171" s="77"/>
      <c r="J171" s="77"/>
      <c r="K171" s="49"/>
      <c r="L171" s="178"/>
      <c r="M171" s="178"/>
    </row>
    <row r="172" spans="1:13" ht="14.15" customHeight="1" thickBot="1" x14ac:dyDescent="0.4">
      <c r="B172" s="47"/>
      <c r="C172" s="361"/>
      <c r="D172" s="362"/>
      <c r="E172" s="370"/>
      <c r="F172" s="371"/>
      <c r="G172" s="361" t="s">
        <v>47</v>
      </c>
      <c r="H172" s="374">
        <v>1367</v>
      </c>
      <c r="I172" s="77"/>
      <c r="J172" s="77"/>
      <c r="K172" s="49"/>
      <c r="L172" s="178"/>
      <c r="M172" s="178"/>
    </row>
    <row r="173" spans="1:13" ht="14.15" customHeight="1" thickBot="1" x14ac:dyDescent="0.4">
      <c r="B173" s="47"/>
      <c r="C173" s="363" t="s">
        <v>31</v>
      </c>
      <c r="D173" s="364">
        <f>SUM(D169:D172)</f>
        <v>68577</v>
      </c>
      <c r="E173" s="372" t="s">
        <v>56</v>
      </c>
      <c r="F173" s="364">
        <f>F169+F170+F171</f>
        <v>30257</v>
      </c>
      <c r="G173" s="363" t="s">
        <v>5</v>
      </c>
      <c r="H173" s="375">
        <f>SUM(H169:H172)</f>
        <v>16757</v>
      </c>
      <c r="I173" s="77"/>
      <c r="J173" s="77"/>
      <c r="K173" s="49"/>
      <c r="L173" s="178"/>
      <c r="M173" s="178"/>
    </row>
    <row r="174" spans="1:13" ht="13" customHeight="1" x14ac:dyDescent="0.35">
      <c r="B174" s="47"/>
      <c r="C174" s="381" t="s">
        <v>117</v>
      </c>
      <c r="D174" s="370"/>
      <c r="E174" s="370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" customHeight="1" x14ac:dyDescent="0.35">
      <c r="B175" s="47"/>
      <c r="C175" s="373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4">
      <c r="B176" s="47"/>
      <c r="C176" s="14" t="s">
        <v>122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5">
      <c r="B177" s="398" t="s">
        <v>8</v>
      </c>
      <c r="C177" s="399"/>
      <c r="D177" s="399"/>
      <c r="E177" s="399"/>
      <c r="F177" s="399"/>
      <c r="G177" s="399"/>
      <c r="H177" s="399"/>
      <c r="I177" s="399"/>
      <c r="J177" s="399"/>
      <c r="K177" s="400"/>
      <c r="L177" s="177"/>
      <c r="M177" s="177"/>
    </row>
    <row r="178" spans="1:13" ht="4.5" customHeight="1" thickBot="1" x14ac:dyDescent="0.4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4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6</v>
      </c>
      <c r="G179" s="97" t="str">
        <f>G19</f>
        <v>LANDET KVANTUM T.O.M UKE 6</v>
      </c>
      <c r="H179" s="97" t="str">
        <f>I19</f>
        <v>RESTKVOTER</v>
      </c>
      <c r="I179" s="97" t="str">
        <f>J19</f>
        <v>LANDET KVANTUM T.O.M. UKE 6 2020</v>
      </c>
      <c r="J179" s="134"/>
      <c r="K179" s="28"/>
      <c r="L179" s="134"/>
      <c r="M179" s="134"/>
    </row>
    <row r="180" spans="1:13" ht="14.15" customHeight="1" x14ac:dyDescent="0.35">
      <c r="B180" s="47"/>
      <c r="C180" s="98" t="s">
        <v>16</v>
      </c>
      <c r="D180" s="376">
        <f t="shared" ref="D180" si="18">D181+D182+D183+D184</f>
        <v>16757</v>
      </c>
      <c r="E180" s="376">
        <f>E181+E182+E183+E184</f>
        <v>20739</v>
      </c>
      <c r="F180" s="254">
        <f>F181+F182+F183+F184</f>
        <v>162.17065999999997</v>
      </c>
      <c r="G180" s="254">
        <f t="shared" ref="G180:H180" si="19">G181+G182+G183+G184</f>
        <v>564.00893000000008</v>
      </c>
      <c r="H180" s="254">
        <f t="shared" si="19"/>
        <v>16192.991069999998</v>
      </c>
      <c r="I180" s="254">
        <f>SUM(I181:I184)</f>
        <v>233.68181999999999</v>
      </c>
      <c r="J180" s="74"/>
      <c r="K180" s="52"/>
      <c r="L180" s="179"/>
      <c r="M180" s="179"/>
    </row>
    <row r="181" spans="1:13" ht="14.15" customHeight="1" x14ac:dyDescent="0.35">
      <c r="B181" s="47"/>
      <c r="C181" s="230" t="s">
        <v>68</v>
      </c>
      <c r="D181" s="377">
        <v>8582</v>
      </c>
      <c r="E181" s="377">
        <v>11562</v>
      </c>
      <c r="F181" s="255">
        <v>31.418749999999999</v>
      </c>
      <c r="G181" s="255">
        <v>255.38374999999999</v>
      </c>
      <c r="H181" s="255">
        <f>D181-G181</f>
        <v>8326.6162499999991</v>
      </c>
      <c r="I181" s="255"/>
      <c r="J181" s="74"/>
      <c r="K181" s="52"/>
      <c r="L181" s="179"/>
      <c r="M181" s="179"/>
    </row>
    <row r="182" spans="1:13" ht="14.15" customHeight="1" x14ac:dyDescent="0.35">
      <c r="B182" s="47"/>
      <c r="C182" s="99" t="s">
        <v>11</v>
      </c>
      <c r="D182" s="377">
        <v>2234</v>
      </c>
      <c r="E182" s="377">
        <v>3009</v>
      </c>
      <c r="F182" s="255">
        <v>111.40205</v>
      </c>
      <c r="G182" s="255">
        <v>111.40205</v>
      </c>
      <c r="H182" s="255">
        <f>D182-G182</f>
        <v>2122.5979499999999</v>
      </c>
      <c r="I182" s="255"/>
      <c r="J182" s="74"/>
      <c r="K182" s="52"/>
      <c r="L182" s="179"/>
      <c r="M182" s="179"/>
    </row>
    <row r="183" spans="1:13" ht="14.15" customHeight="1" x14ac:dyDescent="0.35">
      <c r="B183" s="47"/>
      <c r="C183" s="99" t="s">
        <v>47</v>
      </c>
      <c r="D183" s="377">
        <v>1367</v>
      </c>
      <c r="E183" s="377">
        <v>1442</v>
      </c>
      <c r="F183" s="255">
        <v>18.58906</v>
      </c>
      <c r="G183" s="255">
        <v>190.88593</v>
      </c>
      <c r="H183" s="255">
        <f t="shared" ref="H183:H184" si="20">D183-G183</f>
        <v>1176.1140700000001</v>
      </c>
      <c r="I183" s="255">
        <v>211.86241999999999</v>
      </c>
      <c r="J183" s="74"/>
      <c r="K183" s="52"/>
      <c r="L183" s="179"/>
      <c r="M183" s="179"/>
    </row>
    <row r="184" spans="1:13" ht="14.15" customHeight="1" thickBot="1" x14ac:dyDescent="0.4">
      <c r="B184" s="47"/>
      <c r="C184" s="240" t="s">
        <v>90</v>
      </c>
      <c r="D184" s="378">
        <v>4574</v>
      </c>
      <c r="E184" s="378">
        <v>4726</v>
      </c>
      <c r="F184" s="255">
        <v>0.76080000000000003</v>
      </c>
      <c r="G184" s="255">
        <v>6.3372000000000002</v>
      </c>
      <c r="H184" s="255">
        <f t="shared" si="20"/>
        <v>4567.6628000000001</v>
      </c>
      <c r="I184" s="255">
        <v>21.819400000000002</v>
      </c>
      <c r="J184" s="74"/>
      <c r="K184" s="52"/>
      <c r="L184" s="179"/>
      <c r="M184" s="179"/>
    </row>
    <row r="185" spans="1:13" ht="14.15" customHeight="1" thickBot="1" x14ac:dyDescent="0.4">
      <c r="B185" s="47"/>
      <c r="C185" s="102" t="s">
        <v>38</v>
      </c>
      <c r="D185" s="379">
        <v>5500</v>
      </c>
      <c r="E185" s="379">
        <v>5500</v>
      </c>
      <c r="F185" s="256">
        <v>2.4979999999999999E-2</v>
      </c>
      <c r="G185" s="256">
        <v>35.686979999999998</v>
      </c>
      <c r="H185" s="256">
        <f>D185-G185</f>
        <v>5464.3130199999996</v>
      </c>
      <c r="I185" s="256">
        <v>1.1830000000000001</v>
      </c>
      <c r="J185" s="74"/>
      <c r="K185" s="52"/>
      <c r="L185" s="179"/>
      <c r="M185" s="179"/>
    </row>
    <row r="186" spans="1:13" ht="14.15" customHeight="1" x14ac:dyDescent="0.35">
      <c r="B186" s="47"/>
      <c r="C186" s="98" t="s">
        <v>17</v>
      </c>
      <c r="D186" s="376">
        <v>8000</v>
      </c>
      <c r="E186" s="376">
        <v>8000</v>
      </c>
      <c r="F186" s="254">
        <f>F187+F188</f>
        <v>356.49117999999999</v>
      </c>
      <c r="G186" s="254">
        <f>G187+G188</f>
        <v>1195.19227</v>
      </c>
      <c r="H186" s="254">
        <f>D186-G186</f>
        <v>6804.8077300000004</v>
      </c>
      <c r="I186" s="254">
        <f>I187+I188</f>
        <v>746.36932999999999</v>
      </c>
      <c r="J186" s="74"/>
      <c r="K186" s="52"/>
      <c r="L186" s="179"/>
      <c r="M186" s="179"/>
    </row>
    <row r="187" spans="1:13" ht="14.15" customHeight="1" x14ac:dyDescent="0.35">
      <c r="B187" s="47"/>
      <c r="C187" s="99" t="s">
        <v>29</v>
      </c>
      <c r="D187" s="331"/>
      <c r="E187" s="377"/>
      <c r="F187" s="255"/>
      <c r="G187" s="255"/>
      <c r="H187" s="255"/>
      <c r="I187" s="255"/>
      <c r="J187" s="74"/>
      <c r="K187" s="52"/>
      <c r="L187" s="179"/>
      <c r="M187" s="179"/>
    </row>
    <row r="188" spans="1:13" ht="14.15" customHeight="1" thickBot="1" x14ac:dyDescent="0.4">
      <c r="B188" s="47"/>
      <c r="C188" s="101" t="s">
        <v>48</v>
      </c>
      <c r="D188" s="332"/>
      <c r="E188" s="392"/>
      <c r="F188" s="257">
        <v>356.49117999999999</v>
      </c>
      <c r="G188" s="257">
        <v>1195.19227</v>
      </c>
      <c r="H188" s="257"/>
      <c r="I188" s="257">
        <v>746.36932999999999</v>
      </c>
      <c r="J188" s="77"/>
      <c r="K188" s="52"/>
      <c r="L188" s="179"/>
      <c r="M188" s="179"/>
    </row>
    <row r="189" spans="1:13" ht="14.15" customHeight="1" thickBot="1" x14ac:dyDescent="0.4">
      <c r="B189" s="47"/>
      <c r="C189" s="102" t="s">
        <v>13</v>
      </c>
      <c r="D189" s="379">
        <v>10</v>
      </c>
      <c r="E189" s="379">
        <v>10</v>
      </c>
      <c r="F189" s="256"/>
      <c r="G189" s="256"/>
      <c r="H189" s="256">
        <f>D189-G189</f>
        <v>10</v>
      </c>
      <c r="I189" s="256"/>
      <c r="J189" s="74"/>
      <c r="K189" s="52"/>
      <c r="L189" s="179"/>
      <c r="M189" s="179"/>
    </row>
    <row r="190" spans="1:13" ht="14.15" customHeight="1" thickBot="1" x14ac:dyDescent="0.4">
      <c r="B190" s="47"/>
      <c r="C190" s="100" t="s">
        <v>49</v>
      </c>
      <c r="D190" s="333"/>
      <c r="E190" s="393"/>
      <c r="F190" s="256"/>
      <c r="G190" s="256">
        <v>1.4291499999999999</v>
      </c>
      <c r="H190" s="256">
        <f>D190-G190</f>
        <v>-1.4291499999999999</v>
      </c>
      <c r="I190" s="256">
        <v>10.60017</v>
      </c>
      <c r="J190" s="74"/>
      <c r="K190" s="52"/>
      <c r="L190" s="179"/>
      <c r="M190" s="179"/>
    </row>
    <row r="191" spans="1:13" ht="16" thickBot="1" x14ac:dyDescent="0.4">
      <c r="A191" s="3"/>
      <c r="B191" s="27"/>
      <c r="C191" s="103" t="s">
        <v>9</v>
      </c>
      <c r="D191" s="174">
        <f>D180+D185+D186+D189</f>
        <v>30267</v>
      </c>
      <c r="E191" s="394">
        <f>E180+E185+E186+E189</f>
        <v>34249</v>
      </c>
      <c r="F191" s="320">
        <f>F180+F185+F186+F189+F190</f>
        <v>518.6868199999999</v>
      </c>
      <c r="G191" s="320">
        <f>G180+G185+G186+G189+G190</f>
        <v>1796.3173299999999</v>
      </c>
      <c r="H191" s="320">
        <f>H180+H185+H186+H189+H190</f>
        <v>28470.682669999998</v>
      </c>
      <c r="I191" s="320">
        <f>I180+I185+I186+I189+I190</f>
        <v>991.83432000000005</v>
      </c>
      <c r="J191" s="168"/>
      <c r="K191" s="52"/>
      <c r="L191" s="179"/>
      <c r="M191" s="179"/>
    </row>
    <row r="192" spans="1:13" ht="14.15" customHeight="1" x14ac:dyDescent="0.35">
      <c r="A192" s="3"/>
      <c r="B192" s="27"/>
      <c r="C192" s="355" t="s">
        <v>118</v>
      </c>
      <c r="D192" s="61"/>
      <c r="E192" s="61"/>
      <c r="F192" s="61"/>
      <c r="G192" s="61"/>
      <c r="H192" s="236"/>
      <c r="I192" s="236"/>
      <c r="J192" s="134"/>
      <c r="K192" s="28"/>
      <c r="L192" s="134"/>
      <c r="M192" s="134"/>
    </row>
    <row r="193" spans="1:13" ht="14.15" customHeight="1" x14ac:dyDescent="0.35">
      <c r="A193" s="3"/>
      <c r="B193" s="133"/>
      <c r="C193" s="373" t="s">
        <v>119</v>
      </c>
      <c r="D193" s="61"/>
      <c r="E193" s="61"/>
      <c r="F193" s="61"/>
      <c r="G193" s="61"/>
      <c r="H193" s="386"/>
      <c r="I193" s="236"/>
      <c r="J193" s="134"/>
      <c r="K193" s="135"/>
      <c r="L193" s="134"/>
      <c r="M193" s="134"/>
    </row>
    <row r="194" spans="1:13" ht="14.15" customHeight="1" x14ac:dyDescent="0.35">
      <c r="A194" s="3"/>
      <c r="B194" s="133"/>
      <c r="C194" s="373" t="s">
        <v>129</v>
      </c>
      <c r="D194" s="61"/>
      <c r="E194" s="61"/>
      <c r="F194" s="61"/>
      <c r="G194" s="61"/>
      <c r="H194" s="236"/>
      <c r="I194" s="236"/>
      <c r="J194" s="134"/>
      <c r="K194" s="135"/>
      <c r="L194" s="134"/>
      <c r="M194" s="134"/>
    </row>
    <row r="195" spans="1:13" ht="15" thickBot="1" x14ac:dyDescent="0.4">
      <c r="B195" s="53"/>
      <c r="C195" s="380" t="s">
        <v>123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5" customHeight="1" thickTop="1" x14ac:dyDescent="0.35"/>
    <row r="197" spans="1:13" s="38" customFormat="1" ht="17.149999999999999" customHeight="1" thickBot="1" x14ac:dyDescent="0.4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49999999999999" customHeight="1" thickTop="1" x14ac:dyDescent="0.35">
      <c r="B198" s="395" t="s">
        <v>1</v>
      </c>
      <c r="C198" s="396"/>
      <c r="D198" s="396"/>
      <c r="E198" s="396"/>
      <c r="F198" s="396"/>
      <c r="G198" s="396"/>
      <c r="H198" s="396"/>
      <c r="I198" s="396"/>
      <c r="J198" s="396"/>
      <c r="K198" s="397"/>
      <c r="L198" s="177"/>
      <c r="M198" s="177"/>
    </row>
    <row r="199" spans="1:13" ht="6" customHeight="1" thickBot="1" x14ac:dyDescent="0.4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5" customHeight="1" thickBot="1" x14ac:dyDescent="0.4">
      <c r="B200" s="66"/>
      <c r="C200" s="401" t="s">
        <v>2</v>
      </c>
      <c r="D200" s="402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5">
      <c r="B201" s="68"/>
      <c r="C201" s="359" t="s">
        <v>120</v>
      </c>
      <c r="D201" s="360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5" customHeight="1" x14ac:dyDescent="0.35">
      <c r="B202" s="68"/>
      <c r="C202" s="361" t="s">
        <v>44</v>
      </c>
      <c r="D202" s="362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5" customHeight="1" thickBot="1" x14ac:dyDescent="0.4">
      <c r="B203" s="68"/>
      <c r="C203" s="361" t="s">
        <v>28</v>
      </c>
      <c r="D203" s="362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5" customHeight="1" thickBot="1" x14ac:dyDescent="0.4">
      <c r="B204" s="68"/>
      <c r="C204" s="363" t="s">
        <v>31</v>
      </c>
      <c r="D204" s="364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5">
      <c r="B205" s="76"/>
      <c r="C205" s="382" t="s">
        <v>124</v>
      </c>
      <c r="D205" s="330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5">
      <c r="B206" s="76"/>
      <c r="C206" s="373" t="s">
        <v>121</v>
      </c>
      <c r="D206" s="335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5" customHeight="1" thickBot="1" x14ac:dyDescent="0.4">
      <c r="B207" s="76"/>
      <c r="C207" s="14" t="s">
        <v>123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49999999999999" customHeight="1" x14ac:dyDescent="0.35">
      <c r="B208" s="398" t="s">
        <v>8</v>
      </c>
      <c r="C208" s="399"/>
      <c r="D208" s="399"/>
      <c r="E208" s="399"/>
      <c r="F208" s="399"/>
      <c r="G208" s="399"/>
      <c r="H208" s="399"/>
      <c r="I208" s="399"/>
      <c r="J208" s="399"/>
      <c r="K208" s="400"/>
      <c r="L208" s="177"/>
      <c r="M208" s="177"/>
    </row>
    <row r="209" spans="2:13" ht="6" customHeight="1" thickBot="1" x14ac:dyDescent="0.4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4">
      <c r="B210" s="76"/>
      <c r="C210" s="97" t="s">
        <v>19</v>
      </c>
      <c r="D210" s="104" t="s">
        <v>20</v>
      </c>
      <c r="E210" s="97" t="str">
        <f>F19</f>
        <v>LANDET KVANTUM UKE 6</v>
      </c>
      <c r="F210" s="97" t="str">
        <f>G19</f>
        <v>LANDET KVANTUM T.O.M UKE 6</v>
      </c>
      <c r="G210" s="97" t="str">
        <f>I19</f>
        <v>RESTKVOTER</v>
      </c>
      <c r="H210" s="97" t="str">
        <f>J19</f>
        <v>LANDET KVANTUM T.O.M. UKE 6 2020</v>
      </c>
      <c r="I210" s="74"/>
      <c r="J210" s="74"/>
      <c r="K210" s="65"/>
      <c r="L210" s="109"/>
      <c r="M210" s="109"/>
    </row>
    <row r="211" spans="2:13" s="90" customFormat="1" ht="14.15" customHeight="1" thickBot="1" x14ac:dyDescent="0.4">
      <c r="B211" s="87"/>
      <c r="C211" s="102" t="s">
        <v>51</v>
      </c>
      <c r="D211" s="403">
        <v>1701</v>
      </c>
      <c r="E211" s="251">
        <v>3.4866899999999998</v>
      </c>
      <c r="F211" s="324">
        <v>24.50713</v>
      </c>
      <c r="G211" s="405">
        <f>D211-F211-F212</f>
        <v>1570.23766</v>
      </c>
      <c r="H211" s="324">
        <v>20.89864</v>
      </c>
      <c r="I211" s="88"/>
      <c r="J211" s="153"/>
      <c r="K211" s="89"/>
      <c r="L211" s="93"/>
      <c r="M211" s="93"/>
    </row>
    <row r="212" spans="2:13" ht="14.15" customHeight="1" thickBot="1" x14ac:dyDescent="0.4">
      <c r="B212" s="76"/>
      <c r="C212" s="105" t="s">
        <v>45</v>
      </c>
      <c r="D212" s="404"/>
      <c r="E212" s="251">
        <v>22.1981</v>
      </c>
      <c r="F212" s="324">
        <v>106.25521000000001</v>
      </c>
      <c r="G212" s="406"/>
      <c r="H212" s="324">
        <v>294.39391999999998</v>
      </c>
      <c r="I212" s="96"/>
      <c r="J212" s="96"/>
      <c r="K212" s="65"/>
      <c r="L212" s="109"/>
      <c r="M212" s="109"/>
    </row>
    <row r="213" spans="2:13" s="90" customFormat="1" ht="14.15" customHeight="1" thickBot="1" x14ac:dyDescent="0.4">
      <c r="B213" s="87"/>
      <c r="C213" s="100" t="s">
        <v>36</v>
      </c>
      <c r="D213" s="366">
        <v>5</v>
      </c>
      <c r="E213" s="252"/>
      <c r="F213" s="325">
        <v>0.69450000000000001</v>
      </c>
      <c r="G213" s="251">
        <f t="shared" ref="G213" si="21">D213-F213</f>
        <v>4.3055000000000003</v>
      </c>
      <c r="H213" s="325"/>
      <c r="I213" s="88"/>
      <c r="J213" s="153"/>
      <c r="K213" s="89"/>
      <c r="L213" s="93"/>
      <c r="M213" s="93"/>
    </row>
    <row r="214" spans="2:13" s="90" customFormat="1" ht="14.15" customHeight="1" thickBot="1" x14ac:dyDescent="0.4">
      <c r="B214" s="83"/>
      <c r="C214" s="100" t="s">
        <v>55</v>
      </c>
      <c r="D214" s="383"/>
      <c r="E214" s="252"/>
      <c r="F214" s="325"/>
      <c r="G214" s="251"/>
      <c r="H214" s="325"/>
      <c r="I214" s="84"/>
      <c r="J214" s="84"/>
      <c r="K214" s="85"/>
      <c r="L214" s="180"/>
      <c r="M214" s="180"/>
    </row>
    <row r="215" spans="2:13" ht="16" thickBot="1" x14ac:dyDescent="0.4">
      <c r="B215" s="76"/>
      <c r="C215" s="103" t="s">
        <v>52</v>
      </c>
      <c r="D215" s="384">
        <f>D201</f>
        <v>1706</v>
      </c>
      <c r="E215" s="253">
        <f>SUM(E211:E214)</f>
        <v>25.68479</v>
      </c>
      <c r="F215" s="253">
        <f>SUM(F211:F214)</f>
        <v>131.45684</v>
      </c>
      <c r="G215" s="253">
        <f>D215-F215</f>
        <v>1574.5431599999999</v>
      </c>
      <c r="H215" s="253">
        <f>H211+H212+H213+H214</f>
        <v>315.29255999999998</v>
      </c>
      <c r="I215" s="74"/>
      <c r="J215" s="74"/>
      <c r="K215" s="65"/>
      <c r="L215" s="109"/>
      <c r="M215" s="109"/>
    </row>
    <row r="216" spans="2:13" s="64" customFormat="1" ht="9" customHeight="1" x14ac:dyDescent="0.3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5" customHeight="1" thickBot="1" x14ac:dyDescent="0.4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5" customHeight="1" thickTop="1" x14ac:dyDescent="0.3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5" customHeight="1" x14ac:dyDescent="0.3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5" customHeight="1" x14ac:dyDescent="0.35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5" customHeight="1" x14ac:dyDescent="0.35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5" customHeight="1" x14ac:dyDescent="0.35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5" customHeight="1" x14ac:dyDescent="0.35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5" customHeight="1" x14ac:dyDescent="0.35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49999999999999" customHeight="1" thickBot="1" x14ac:dyDescent="0.4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49999999999999" customHeight="1" thickTop="1" x14ac:dyDescent="0.35">
      <c r="B226" s="395" t="s">
        <v>1</v>
      </c>
      <c r="C226" s="396"/>
      <c r="D226" s="396"/>
      <c r="E226" s="396"/>
      <c r="F226" s="396"/>
      <c r="G226" s="396"/>
      <c r="H226" s="396"/>
      <c r="I226" s="396"/>
      <c r="J226" s="396"/>
      <c r="K226" s="397"/>
      <c r="L226" s="177"/>
      <c r="M226" s="177"/>
    </row>
    <row r="227" spans="2:13" ht="6" customHeight="1" thickBot="1" x14ac:dyDescent="0.4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5" customHeight="1" thickBot="1" x14ac:dyDescent="0.4">
      <c r="B228" s="133"/>
      <c r="C228" s="401" t="s">
        <v>2</v>
      </c>
      <c r="D228" s="402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35">
      <c r="B229" s="136"/>
      <c r="C229" s="359" t="s">
        <v>120</v>
      </c>
      <c r="D229" s="360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35">
      <c r="B230" s="136"/>
      <c r="C230" s="361" t="s">
        <v>44</v>
      </c>
      <c r="D230" s="362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5" customHeight="1" thickBot="1" x14ac:dyDescent="0.4">
      <c r="B231" s="136"/>
      <c r="C231" s="361" t="s">
        <v>28</v>
      </c>
      <c r="D231" s="362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5" customHeight="1" thickBot="1" x14ac:dyDescent="0.4">
      <c r="B232" s="136"/>
      <c r="C232" s="363" t="s">
        <v>31</v>
      </c>
      <c r="D232" s="364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5" customHeight="1" x14ac:dyDescent="0.35">
      <c r="B233" s="136"/>
      <c r="C233" s="382" t="s">
        <v>125</v>
      </c>
      <c r="D233" s="371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35">
      <c r="B234" s="76"/>
      <c r="C234" s="14" t="s">
        <v>123</v>
      </c>
      <c r="D234" s="370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4">
      <c r="B235" s="76"/>
      <c r="C235" s="245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49999999999999" customHeight="1" x14ac:dyDescent="0.35">
      <c r="B236" s="398" t="s">
        <v>8</v>
      </c>
      <c r="C236" s="399"/>
      <c r="D236" s="399"/>
      <c r="E236" s="399"/>
      <c r="F236" s="399"/>
      <c r="G236" s="399"/>
      <c r="H236" s="399"/>
      <c r="I236" s="399"/>
      <c r="J236" s="399"/>
      <c r="K236" s="400"/>
      <c r="L236" s="177"/>
      <c r="M236" s="177"/>
    </row>
    <row r="237" spans="2:13" ht="6" customHeight="1" thickBot="1" x14ac:dyDescent="0.4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4">
      <c r="B238" s="76"/>
      <c r="C238" s="241" t="s">
        <v>80</v>
      </c>
      <c r="D238" s="242" t="s">
        <v>81</v>
      </c>
      <c r="E238" s="241" t="str">
        <f>E210</f>
        <v>LANDET KVANTUM UKE 6</v>
      </c>
      <c r="F238" s="241" t="str">
        <f>F210</f>
        <v>LANDET KVANTUM T.O.M UKE 6</v>
      </c>
      <c r="G238" s="258" t="s">
        <v>61</v>
      </c>
      <c r="H238" s="241" t="str">
        <f>H210</f>
        <v>LANDET KVANTUM T.O.M. UKE 6 2020</v>
      </c>
      <c r="J238" s="74"/>
      <c r="K238" s="111"/>
      <c r="L238" s="109"/>
      <c r="M238" s="109"/>
    </row>
    <row r="239" spans="2:13" s="90" customFormat="1" ht="14.15" customHeight="1" thickBot="1" x14ac:dyDescent="0.4">
      <c r="B239" s="152"/>
      <c r="C239" s="102" t="s">
        <v>82</v>
      </c>
      <c r="D239" s="429">
        <v>1685</v>
      </c>
      <c r="E239" s="261">
        <f>SUM(E240:E241)</f>
        <v>119.70689999999999</v>
      </c>
      <c r="F239" s="261">
        <f>SUM(F240:F241)</f>
        <v>780.96549000000005</v>
      </c>
      <c r="G239" s="426">
        <f>D239-F239</f>
        <v>904.03450999999995</v>
      </c>
      <c r="H239" s="261">
        <f>SUM(H240:H241)</f>
        <v>839.16482999999994</v>
      </c>
      <c r="J239" s="153"/>
      <c r="K239" s="89"/>
      <c r="L239" s="93"/>
      <c r="M239" s="93"/>
    </row>
    <row r="240" spans="2:13" s="90" customFormat="1" ht="14.15" customHeight="1" thickBot="1" x14ac:dyDescent="0.4">
      <c r="B240" s="152"/>
      <c r="C240" s="243" t="s">
        <v>72</v>
      </c>
      <c r="D240" s="430"/>
      <c r="E240" s="262">
        <v>100.4049</v>
      </c>
      <c r="F240" s="262">
        <v>658.53764000000001</v>
      </c>
      <c r="G240" s="427"/>
      <c r="H240" s="262">
        <v>733.98758999999995</v>
      </c>
      <c r="J240" s="153"/>
      <c r="K240" s="89"/>
      <c r="L240" s="93"/>
      <c r="M240" s="93"/>
    </row>
    <row r="241" spans="2:13" s="90" customFormat="1" ht="14.15" customHeight="1" thickBot="1" x14ac:dyDescent="0.4">
      <c r="B241" s="152"/>
      <c r="C241" s="243" t="s">
        <v>73</v>
      </c>
      <c r="D241" s="431"/>
      <c r="E241" s="263">
        <v>19.302</v>
      </c>
      <c r="F241" s="263">
        <v>122.42785000000001</v>
      </c>
      <c r="G241" s="428"/>
      <c r="H241" s="263">
        <v>105.17724</v>
      </c>
      <c r="J241" s="153"/>
      <c r="K241" s="89"/>
      <c r="L241" s="93"/>
      <c r="M241" s="93"/>
    </row>
    <row r="242" spans="2:13" s="90" customFormat="1" ht="14.15" customHeight="1" thickBot="1" x14ac:dyDescent="0.4">
      <c r="B242" s="152"/>
      <c r="C242" s="102" t="s">
        <v>83</v>
      </c>
      <c r="D242" s="429">
        <v>843</v>
      </c>
      <c r="E242" s="261">
        <f>SUM(E243:E244)</f>
        <v>0</v>
      </c>
      <c r="F242" s="261">
        <f>SUM(F243:F244)</f>
        <v>0</v>
      </c>
      <c r="G242" s="426">
        <f>D242-F242</f>
        <v>843</v>
      </c>
      <c r="H242" s="261">
        <f>SUM(H243:H244)</f>
        <v>0</v>
      </c>
      <c r="J242" s="153"/>
      <c r="K242" s="89"/>
      <c r="L242" s="93"/>
      <c r="M242" s="93"/>
    </row>
    <row r="243" spans="2:13" s="90" customFormat="1" ht="14.15" customHeight="1" thickBot="1" x14ac:dyDescent="0.4">
      <c r="B243" s="152"/>
      <c r="C243" s="243" t="s">
        <v>72</v>
      </c>
      <c r="D243" s="430"/>
      <c r="E243" s="262"/>
      <c r="F243" s="262"/>
      <c r="G243" s="427"/>
      <c r="H243" s="262"/>
      <c r="J243" s="153"/>
      <c r="K243" s="89"/>
      <c r="L243" s="93"/>
      <c r="M243" s="93"/>
    </row>
    <row r="244" spans="2:13" s="90" customFormat="1" ht="14.15" customHeight="1" thickBot="1" x14ac:dyDescent="0.4">
      <c r="B244" s="152"/>
      <c r="C244" s="243" t="s">
        <v>73</v>
      </c>
      <c r="D244" s="431"/>
      <c r="E244" s="263"/>
      <c r="F244" s="263"/>
      <c r="G244" s="428"/>
      <c r="H244" s="263"/>
      <c r="J244" s="153"/>
      <c r="K244" s="89"/>
      <c r="L244" s="93"/>
      <c r="M244" s="93"/>
    </row>
    <row r="245" spans="2:13" s="90" customFormat="1" ht="14.15" customHeight="1" thickBot="1" x14ac:dyDescent="0.4">
      <c r="B245" s="152"/>
      <c r="C245" s="102" t="s">
        <v>84</v>
      </c>
      <c r="D245" s="429">
        <v>0</v>
      </c>
      <c r="E245" s="261">
        <f>SUM(E246:E247)</f>
        <v>0</v>
      </c>
      <c r="F245" s="261">
        <f>SUM(F246:F247)</f>
        <v>0</v>
      </c>
      <c r="G245" s="426">
        <f>D245-F245</f>
        <v>0</v>
      </c>
      <c r="H245" s="261">
        <f>SUM(H246:H247)</f>
        <v>0</v>
      </c>
      <c r="J245" s="153"/>
      <c r="K245" s="89"/>
      <c r="L245" s="93"/>
      <c r="M245" s="93"/>
    </row>
    <row r="246" spans="2:13" s="90" customFormat="1" ht="14.15" customHeight="1" thickBot="1" x14ac:dyDescent="0.4">
      <c r="B246" s="152"/>
      <c r="C246" s="243" t="s">
        <v>72</v>
      </c>
      <c r="D246" s="430"/>
      <c r="E246" s="323"/>
      <c r="F246" s="323"/>
      <c r="G246" s="427"/>
      <c r="H246" s="323"/>
      <c r="J246" s="387"/>
      <c r="K246" s="89"/>
      <c r="L246" s="93"/>
      <c r="M246" s="93"/>
    </row>
    <row r="247" spans="2:13" s="90" customFormat="1" ht="14.15" customHeight="1" thickBot="1" x14ac:dyDescent="0.4">
      <c r="B247" s="152"/>
      <c r="C247" s="243" t="s">
        <v>73</v>
      </c>
      <c r="D247" s="431"/>
      <c r="E247" s="321"/>
      <c r="F247" s="321"/>
      <c r="G247" s="428"/>
      <c r="H247" s="321"/>
      <c r="J247" s="153"/>
      <c r="K247" s="89"/>
      <c r="L247" s="93"/>
      <c r="M247" s="93"/>
    </row>
    <row r="248" spans="2:13" s="90" customFormat="1" ht="14.15" customHeight="1" thickBot="1" x14ac:dyDescent="0.4">
      <c r="B248" s="83"/>
      <c r="C248" s="100" t="s">
        <v>55</v>
      </c>
      <c r="D248" s="336"/>
      <c r="E248" s="322"/>
      <c r="F248" s="322"/>
      <c r="G248" s="259"/>
      <c r="H248" s="322"/>
      <c r="J248" s="84"/>
      <c r="K248" s="85"/>
      <c r="L248" s="180"/>
      <c r="M248" s="180"/>
    </row>
    <row r="249" spans="2:13" ht="16" thickBot="1" x14ac:dyDescent="0.4">
      <c r="B249" s="76"/>
      <c r="C249" s="103" t="s">
        <v>52</v>
      </c>
      <c r="D249" s="244">
        <f>SUM(D239:D248)</f>
        <v>2528</v>
      </c>
      <c r="E249" s="253">
        <f>E239+E242+E245+E248</f>
        <v>119.70689999999999</v>
      </c>
      <c r="F249" s="253">
        <f>F239+F242+F245+F248</f>
        <v>780.96549000000005</v>
      </c>
      <c r="G249" s="260">
        <f>SUM(G239:G248)</f>
        <v>1747.03451</v>
      </c>
      <c r="H249" s="253">
        <f>H239+H242+H245+H248</f>
        <v>839.16482999999994</v>
      </c>
      <c r="J249" s="74"/>
      <c r="K249" s="111"/>
      <c r="L249" s="109"/>
      <c r="M249" s="109"/>
    </row>
    <row r="250" spans="2:13" s="64" customFormat="1" ht="9" customHeight="1" x14ac:dyDescent="0.35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5" customHeight="1" thickBot="1" x14ac:dyDescent="0.4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35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35"/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>
      <c r="G256" s="59"/>
    </row>
    <row r="257" spans="6:6" ht="14.15" hidden="1" customHeight="1" x14ac:dyDescent="0.35">
      <c r="F257" s="59"/>
    </row>
    <row r="258" spans="6:6" ht="14.15" hidden="1" customHeight="1" x14ac:dyDescent="0.35"/>
    <row r="259" spans="6:6" ht="14.15" hidden="1" customHeight="1" x14ac:dyDescent="0.35"/>
    <row r="260" spans="6:6" ht="14.15" hidden="1" customHeight="1" x14ac:dyDescent="0.35"/>
    <row r="261" spans="6:6" ht="14.15" hidden="1" customHeight="1" x14ac:dyDescent="0.35"/>
    <row r="262" spans="6:6" ht="14.15" hidden="1" customHeight="1" x14ac:dyDescent="0.35"/>
    <row r="263" spans="6:6" ht="14.15" hidden="1" customHeight="1" x14ac:dyDescent="0.35"/>
    <row r="264" spans="6:6" ht="14.15" hidden="1" customHeight="1" x14ac:dyDescent="0.35"/>
    <row r="265" spans="6:6" ht="14.15" hidden="1" customHeight="1" x14ac:dyDescent="0.35"/>
    <row r="266" spans="6:6" ht="14.15" hidden="1" customHeight="1" x14ac:dyDescent="0.35"/>
    <row r="267" spans="6:6" ht="14.15" hidden="1" customHeight="1" x14ac:dyDescent="0.35"/>
    <row r="268" spans="6:6" ht="14.15" hidden="1" customHeight="1" x14ac:dyDescent="0.35"/>
    <row r="269" spans="6:6" ht="14.15" hidden="1" customHeight="1" x14ac:dyDescent="0.35"/>
    <row r="270" spans="6:6" ht="14.15" hidden="1" customHeight="1" x14ac:dyDescent="0.35"/>
    <row r="271" spans="6:6" ht="14.15" hidden="1" customHeight="1" x14ac:dyDescent="0.35"/>
    <row r="272" spans="6:6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4.15" hidden="1" customHeight="1" x14ac:dyDescent="0.35"/>
    <row r="360" ht="14.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42:G244"/>
    <mergeCell ref="G245:G247"/>
    <mergeCell ref="D242:D244"/>
    <mergeCell ref="D245:D247"/>
    <mergeCell ref="C228:D228"/>
    <mergeCell ref="B236:K236"/>
    <mergeCell ref="D239:D241"/>
    <mergeCell ref="G239:G241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6
&amp;"-,Normal"&amp;11(iht. motatte landings- og sluttsedler fra fiskesalgslagene; alle tallstørrelser i hele tonn)&amp;R16.02.2021
</oddHeader>
    <oddFooter>&amp;LFiskeridirektoratet&amp;CReguleringsseksjonen&amp;RGuro Gjelsvik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UKE_6_2021</vt:lpstr>
      <vt:lpstr>UKE_6_2021!Utskriftsområde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Guro Gjelsvik</cp:lastModifiedBy>
  <cp:lastPrinted>2021-01-26T16:35:15Z</cp:lastPrinted>
  <dcterms:created xsi:type="dcterms:W3CDTF">2011-07-06T12:13:20Z</dcterms:created>
  <dcterms:modified xsi:type="dcterms:W3CDTF">2021-02-16T20:35:35Z</dcterms:modified>
</cp:coreProperties>
</file>