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0" yWindow="0" windowWidth="28800" windowHeight="13020" tabRatio="413"/>
  </bookViews>
  <sheets>
    <sheet name="UKE_36_2015" sheetId="1" r:id="rId1"/>
  </sheets>
  <definedNames>
    <definedName name="_xlnm.Print_Area" localSheetId="0">UKE_36_2015!$A$1:$L$217</definedName>
    <definedName name="Z_14D440E4_F18A_4F78_9989_38C1B133222D_.wvu.Cols" localSheetId="0" hidden="1">UKE_36_2015!#REF!</definedName>
    <definedName name="Z_14D440E4_F18A_4F78_9989_38C1B133222D_.wvu.PrintArea" localSheetId="0" hidden="1">UKE_36_2015!$B$1:$L$217</definedName>
    <definedName name="Z_14D440E4_F18A_4F78_9989_38C1B133222D_.wvu.Rows" localSheetId="0" hidden="1">UKE_36_2015!$329:$1048576,UKE_36_2015!$218:$328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H134" i="1" l="1"/>
  <c r="F134" i="1"/>
  <c r="F34" i="1"/>
  <c r="G102" i="1" l="1"/>
  <c r="E32" i="1"/>
  <c r="F30" i="1" l="1"/>
  <c r="G42" i="1"/>
  <c r="F32" i="1"/>
  <c r="E134" i="1"/>
  <c r="I32" i="1" l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E25" i="1" l="1"/>
  <c r="G141" i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F42" i="1" s="1"/>
  <c r="D25" i="1"/>
  <c r="D24" i="1"/>
  <c r="D42" i="1" s="1"/>
  <c r="H23" i="1"/>
  <c r="H22" i="1"/>
  <c r="I21" i="1"/>
  <c r="F21" i="1"/>
  <c r="D21" i="1"/>
  <c r="H14" i="1"/>
  <c r="F14" i="1"/>
  <c r="D14" i="1"/>
  <c r="G123" i="1" l="1"/>
  <c r="D104" i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F104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<sst xmlns="http://schemas.openxmlformats.org/spreadsheetml/2006/main" count="233" uniqueCount="116">
  <si>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</si>
  <si>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</si>
  <si>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</si>
  <si>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</si>
  <si>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</si>
  <si>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</si>
  <si>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</si>
  <si>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</si>
  <si>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</si>
  <si>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</si>
  <si>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</si>
  <si>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</si>
  <si>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</si>
  <si>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</si>
  <si>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</si>
  <si>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</si>
  <si>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</si>
  <si>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</si>
  <si>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</si>
  <si>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</si>
  <si>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</si>
  <si>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</si>
  <si>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</si>
  <si>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</si>
  <si>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</si>
  <si>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</si>
  <si>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</si>
  <si>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</si>
  <si>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</si>
  <si>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</si>
  <si>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</si>
  <si>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</si>
  <si>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</si>
  <si>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</si>
  <si>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</si>
  <si>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</si>
  <si>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</si>
  <si>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</si>
  <si>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</si>
  <si>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</si>
  <si>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</si>
  <si>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</si>
  <si>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</si>
  <si>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</si>
  <si>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</si>
  <si>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</si>
  <si>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</si>
  <si>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</si>
  <si>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</si>
  <si>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</si>
  <si>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</si>
  <si>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</si>
  <si>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</si>
  <si>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</si>
  <si>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</si>
  <si>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</si>
  <si>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</si>
  <si>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</si>
  <si>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</si>
  <si>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</si>
  <si>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</si>
  <si>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</si>
  <si>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</si>
  <si>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</si>
  <si>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</si>
  <si>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</si>
  <si>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</si>
  <si>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</si>
  <si>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</si>
  <si>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</si>
  <si>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</si>
  <si>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</si>
  <si>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</si>
  <si>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</si>
  <si>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</si>
  <si>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</si>
  <si>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</si>
  <si>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</si>
  <si>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</si>
  <si>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</si>
  <si>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</si>
  <si>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</si>
  <si>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</si>
  <si>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</si>
  <si>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</si>
  <si>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</si>
  <si>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</si>
  <si>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</si>
  <si>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</si>
  <si>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</si>
  <si>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</si>
  <si>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</si>
  <si>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</si>
  <si>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</si>
  <si>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</si>
  <si>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</si>
  <si>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</si>
  <si>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</si>
  <si>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</si>
  <si>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</si>
  <si>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</si>
  <si>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</si>
  <si>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</si>
  <si>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</si>
  <si>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</si>
  <si>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</si>
  <si>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</si>
  <si>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</si>
  <si>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</si>
  <si>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</si>
  <si>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t>LANDET KVANTUM UKE 36</t>
  </si>
  <si>
    <t>LANDET KVANTUM T.O.M UKE 36</t>
  </si>
  <si>
    <t>LANDET KVANTUM T.O.M. UKE 36 2014</t>
  </si>
  <si>
    <r>
      <t xml:space="preserve">3 </t>
    </r>
    <r>
      <rPr>
        <sz val="9"/>
        <color theme="1"/>
        <rFont val="Calibri"/>
        <family val="2"/>
      </rPr>
      <t>Registrert rekreasjonsfiske utgjør 767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</si>
  <si>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45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</si>
  <si>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289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</si>
</sst>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9" xfId="0" applyFont="1" applyFill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3" fontId="11" fillId="0" borderId="81" xfId="0" applyNumberFormat="1" applyFont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11" fillId="0" borderId="83" xfId="0" applyNumberFormat="1" applyFont="1" applyBorder="1" applyAlignment="1">
      <alignment vertical="center" wrapText="1"/>
    </xf>
    <xf numFmtId="3" fontId="11" fillId="0" borderId="84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85" xfId="0" applyNumberFormat="1" applyFont="1" applyFill="1" applyBorder="1" applyAlignment="1">
      <alignment vertical="center"/>
    </xf>
    <xf numFmtId="3" fontId="0" fillId="0" borderId="78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22" fillId="0" borderId="86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H214" sqref="C209:H21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48" t="s">
        <v>96</v>
      </c>
      <c r="C2" s="349"/>
      <c r="D2" s="349"/>
      <c r="E2" s="349"/>
      <c r="F2" s="349"/>
      <c r="G2" s="349"/>
      <c r="H2" s="349"/>
      <c r="I2" s="349"/>
      <c r="J2" s="349"/>
      <c r="K2" s="350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51" t="s">
        <v>1</v>
      </c>
      <c r="C7" s="352"/>
      <c r="D7" s="352"/>
      <c r="E7" s="352"/>
      <c r="F7" s="352"/>
      <c r="G7" s="352"/>
      <c r="H7" s="352"/>
      <c r="I7" s="352"/>
      <c r="J7" s="352"/>
      <c r="K7" s="353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54" t="s">
        <v>2</v>
      </c>
      <c r="D9" s="355"/>
      <c r="E9" s="354" t="s">
        <v>21</v>
      </c>
      <c r="F9" s="355"/>
      <c r="G9" s="354" t="s">
        <v>22</v>
      </c>
      <c r="H9" s="355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69" t="s">
        <v>93</v>
      </c>
      <c r="D16" s="369"/>
      <c r="E16" s="369"/>
      <c r="F16" s="369"/>
      <c r="G16" s="369"/>
      <c r="H16" s="369"/>
      <c r="I16" s="369"/>
      <c r="J16" s="251"/>
      <c r="K16" s="154"/>
      <c r="L16" s="153"/>
    </row>
    <row r="17" spans="1:12" ht="13.5" customHeight="1" thickBot="1" x14ac:dyDescent="0.3">
      <c r="B17" s="155"/>
      <c r="C17" s="370"/>
      <c r="D17" s="370"/>
      <c r="E17" s="370"/>
      <c r="F17" s="370"/>
      <c r="G17" s="370"/>
      <c r="H17" s="370"/>
      <c r="I17" s="370"/>
      <c r="J17" s="252"/>
      <c r="K17" s="157"/>
      <c r="L17" s="146"/>
    </row>
    <row r="18" spans="1:12" ht="17.100000000000001" customHeight="1" x14ac:dyDescent="0.25">
      <c r="B18" s="356" t="s">
        <v>8</v>
      </c>
      <c r="C18" s="357"/>
      <c r="D18" s="357"/>
      <c r="E18" s="357"/>
      <c r="F18" s="357"/>
      <c r="G18" s="357"/>
      <c r="H18" s="357"/>
      <c r="I18" s="357"/>
      <c r="J18" s="357"/>
      <c r="K18" s="358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105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77">
        <f>D23+D22</f>
        <v>130677</v>
      </c>
      <c r="E21" s="329">
        <f>E23+E22</f>
        <v>307.65560000000005</v>
      </c>
      <c r="F21" s="329">
        <f>F22+F23</f>
        <v>64901.654699999999</v>
      </c>
      <c r="G21" s="329"/>
      <c r="H21" s="329">
        <f>H23+H22</f>
        <v>65775.345300000001</v>
      </c>
      <c r="I21" s="334">
        <f>I23+I22</f>
        <v>83884.871500000008</v>
      </c>
      <c r="J21" s="316"/>
      <c r="K21" s="158"/>
      <c r="L21" s="189"/>
    </row>
    <row r="22" spans="1:12" ht="14.1" customHeight="1" x14ac:dyDescent="0.25">
      <c r="B22" s="147"/>
      <c r="C22" s="213" t="s">
        <v>12</v>
      </c>
      <c r="D22" s="378">
        <v>129927</v>
      </c>
      <c r="E22" s="330">
        <v>293.57510000000002</v>
      </c>
      <c r="F22" s="330">
        <v>63955.138099999996</v>
      </c>
      <c r="G22" s="330"/>
      <c r="H22" s="330">
        <f>D22-F22</f>
        <v>65971.861900000004</v>
      </c>
      <c r="I22" s="384">
        <v>82941.860400000005</v>
      </c>
      <c r="J22" s="317"/>
      <c r="K22" s="158"/>
      <c r="L22" s="189"/>
    </row>
    <row r="23" spans="1:12" ht="14.1" customHeight="1" thickBot="1" x14ac:dyDescent="0.3">
      <c r="B23" s="147"/>
      <c r="C23" s="214" t="s">
        <v>11</v>
      </c>
      <c r="D23" s="379">
        <v>750</v>
      </c>
      <c r="E23" s="331">
        <v>14.080500000000001</v>
      </c>
      <c r="F23" s="331">
        <v>946.51660000000004</v>
      </c>
      <c r="G23" s="331"/>
      <c r="H23" s="331">
        <f>D23-F23</f>
        <v>-196.51660000000004</v>
      </c>
      <c r="I23" s="385">
        <v>943.01110000000006</v>
      </c>
      <c r="J23" s="318"/>
      <c r="K23" s="158"/>
      <c r="L23" s="189"/>
    </row>
    <row r="24" spans="1:12" ht="14.1" customHeight="1" x14ac:dyDescent="0.25">
      <c r="B24" s="147"/>
      <c r="C24" s="212" t="s">
        <v>18</v>
      </c>
      <c r="D24" s="377">
        <f>D32+D31+D25</f>
        <v>265314</v>
      </c>
      <c r="E24" s="329">
        <f>E32+E31+E25</f>
        <v>492.83679999999998</v>
      </c>
      <c r="F24" s="329">
        <f>F25+F31+F32</f>
        <v>244228.14374999999</v>
      </c>
      <c r="G24" s="329"/>
      <c r="H24" s="329">
        <f>H25+H31+H32</f>
        <v>21085.856250000001</v>
      </c>
      <c r="I24" s="334">
        <f>I25+I31+I32</f>
        <v>279861.85145000002</v>
      </c>
      <c r="J24" s="316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80">
        <f>D26+D27+D28+D29+D30</f>
        <v>206112</v>
      </c>
      <c r="E25" s="332">
        <f>E26+E27+E28+E29</f>
        <v>458.6028</v>
      </c>
      <c r="F25" s="332">
        <f>F26+F27+F28+F29</f>
        <v>202621.58775000001</v>
      </c>
      <c r="G25" s="332"/>
      <c r="H25" s="332">
        <f>H26+H27+H28+H29+H30</f>
        <v>3490.4122500000012</v>
      </c>
      <c r="I25" s="335">
        <f>I26+I27+I28+I29+I30</f>
        <v>227980.00195000001</v>
      </c>
      <c r="J25" s="319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81">
        <v>52744</v>
      </c>
      <c r="E26" s="298">
        <v>59.847099999999998</v>
      </c>
      <c r="F26" s="298">
        <v>62159.4113</v>
      </c>
      <c r="G26" s="298">
        <v>4281</v>
      </c>
      <c r="H26" s="298">
        <f>D26-F26+G26</f>
        <v>-5134.4112999999998</v>
      </c>
      <c r="I26" s="300">
        <v>72082.790049999996</v>
      </c>
      <c r="J26" s="320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81">
        <v>50440</v>
      </c>
      <c r="E27" s="298">
        <v>189.99690000000001</v>
      </c>
      <c r="F27" s="298">
        <v>53525.995199999998</v>
      </c>
      <c r="G27" s="298">
        <v>3537</v>
      </c>
      <c r="H27" s="298">
        <f>D27-F27+G27</f>
        <v>451.00480000000243</v>
      </c>
      <c r="I27" s="300">
        <v>59375.159599999999</v>
      </c>
      <c r="J27" s="320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81">
        <v>51365</v>
      </c>
      <c r="E28" s="298">
        <v>102.9269</v>
      </c>
      <c r="F28" s="298">
        <v>51203.114150000001</v>
      </c>
      <c r="G28" s="298">
        <v>4233</v>
      </c>
      <c r="H28" s="298">
        <f>D28-F28+G28</f>
        <v>4394.8858499999988</v>
      </c>
      <c r="I28" s="300">
        <v>59133.035499999998</v>
      </c>
      <c r="J28" s="320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81">
        <v>34363</v>
      </c>
      <c r="E29" s="298">
        <v>105.8319</v>
      </c>
      <c r="F29" s="298">
        <v>35733.0671</v>
      </c>
      <c r="G29" s="298">
        <v>2497</v>
      </c>
      <c r="H29" s="298">
        <f>D29-F29+G29</f>
        <v>1126.9328999999998</v>
      </c>
      <c r="I29" s="300">
        <v>37389.016799999998</v>
      </c>
      <c r="J29" s="320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81">
        <v>17200</v>
      </c>
      <c r="E30" s="298">
        <v>264</v>
      </c>
      <c r="F30" s="298">
        <f>G26+G27+G28+G29</f>
        <v>14548</v>
      </c>
      <c r="G30" s="298"/>
      <c r="H30" s="298">
        <f>D30-F30</f>
        <v>2652</v>
      </c>
      <c r="I30" s="300"/>
      <c r="J30" s="320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80">
        <v>33987</v>
      </c>
      <c r="E31" s="332"/>
      <c r="F31" s="332">
        <v>16396.540199999999</v>
      </c>
      <c r="G31" s="332"/>
      <c r="H31" s="332">
        <f>D31-F31</f>
        <v>17590.459800000001</v>
      </c>
      <c r="I31" s="335">
        <v>20931.3855</v>
      </c>
      <c r="J31" s="319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80">
        <f>D33+D34</f>
        <v>25215</v>
      </c>
      <c r="E32" s="332">
        <f>E33</f>
        <v>34.234000000000002</v>
      </c>
      <c r="F32" s="332">
        <f>F33</f>
        <v>25210.015800000001</v>
      </c>
      <c r="G32" s="332"/>
      <c r="H32" s="332">
        <f>H33+H34</f>
        <v>4.9841999999989639</v>
      </c>
      <c r="I32" s="335">
        <f>I33</f>
        <v>30950.464</v>
      </c>
      <c r="J32" s="319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81">
        <v>23115</v>
      </c>
      <c r="E33" s="298">
        <v>34.234000000000002</v>
      </c>
      <c r="F33" s="298">
        <f>25652.0158-F37</f>
        <v>25210.015800000001</v>
      </c>
      <c r="G33" s="298">
        <v>1789</v>
      </c>
      <c r="H33" s="298">
        <f>D33-F33+G33</f>
        <v>-306.01580000000104</v>
      </c>
      <c r="I33" s="300">
        <v>30950.464</v>
      </c>
      <c r="J33" s="320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82">
        <v>2100</v>
      </c>
      <c r="E34" s="333">
        <v>24</v>
      </c>
      <c r="F34" s="333">
        <f>G33</f>
        <v>1789</v>
      </c>
      <c r="G34" s="333"/>
      <c r="H34" s="333">
        <f t="shared" ref="H34:H40" si="0">D34-F34</f>
        <v>311</v>
      </c>
      <c r="I34" s="336"/>
      <c r="J34" s="321"/>
      <c r="K34" s="158"/>
      <c r="L34" s="189"/>
    </row>
    <row r="35" spans="1:12" ht="15.75" customHeight="1" thickBot="1" x14ac:dyDescent="0.3">
      <c r="B35" s="147"/>
      <c r="C35" s="218" t="s">
        <v>100</v>
      </c>
      <c r="D35" s="383">
        <v>4000</v>
      </c>
      <c r="E35" s="299"/>
      <c r="F35" s="299">
        <v>3509.35995</v>
      </c>
      <c r="G35" s="299"/>
      <c r="H35" s="299">
        <f>D35-F35</f>
        <v>490.64004999999997</v>
      </c>
      <c r="I35" s="301">
        <v>1845.1378999999999</v>
      </c>
      <c r="J35" s="322"/>
      <c r="K35" s="158"/>
      <c r="L35" s="189"/>
    </row>
    <row r="36" spans="1:12" ht="14.1" customHeight="1" thickBot="1" x14ac:dyDescent="0.3">
      <c r="B36" s="147"/>
      <c r="C36" s="218" t="s">
        <v>13</v>
      </c>
      <c r="D36" s="383">
        <v>749</v>
      </c>
      <c r="E36" s="299"/>
      <c r="F36" s="299">
        <v>246.32859999999999</v>
      </c>
      <c r="G36" s="299"/>
      <c r="H36" s="299">
        <f t="shared" si="0"/>
        <v>502.67140000000001</v>
      </c>
      <c r="I36" s="301">
        <v>179.8271</v>
      </c>
      <c r="J36" s="322"/>
      <c r="K36" s="158"/>
      <c r="L36" s="189"/>
    </row>
    <row r="37" spans="1:12" ht="17.25" customHeight="1" thickBot="1" x14ac:dyDescent="0.3">
      <c r="B37" s="147"/>
      <c r="C37" s="218" t="s">
        <v>101</v>
      </c>
      <c r="D37" s="383">
        <v>3000</v>
      </c>
      <c r="E37" s="299">
        <v>5</v>
      </c>
      <c r="F37" s="299">
        <v>442</v>
      </c>
      <c r="G37" s="299"/>
      <c r="H37" s="299">
        <f>D37-F37</f>
        <v>2558</v>
      </c>
      <c r="I37" s="301"/>
      <c r="J37" s="322"/>
      <c r="K37" s="158"/>
      <c r="L37" s="189"/>
    </row>
    <row r="38" spans="1:12" ht="17.25" customHeight="1" thickBot="1" x14ac:dyDescent="0.3">
      <c r="B38" s="147"/>
      <c r="C38" s="218" t="s">
        <v>102</v>
      </c>
      <c r="D38" s="383">
        <v>7000</v>
      </c>
      <c r="E38" s="299"/>
      <c r="F38" s="299">
        <v>7000</v>
      </c>
      <c r="G38" s="299"/>
      <c r="H38" s="299">
        <f t="shared" si="0"/>
        <v>0</v>
      </c>
      <c r="I38" s="301">
        <v>989.36929999999995</v>
      </c>
      <c r="J38" s="322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83">
        <v>500</v>
      </c>
      <c r="E39" s="299"/>
      <c r="F39" s="299">
        <v>370</v>
      </c>
      <c r="G39" s="299"/>
      <c r="H39" s="299">
        <f t="shared" si="0"/>
        <v>130</v>
      </c>
      <c r="I39" s="301"/>
      <c r="J39" s="322"/>
      <c r="K39" s="158"/>
      <c r="L39" s="189"/>
    </row>
    <row r="40" spans="1:12" ht="17.25" customHeight="1" thickBot="1" x14ac:dyDescent="0.3">
      <c r="B40" s="147"/>
      <c r="C40" s="218" t="s">
        <v>103</v>
      </c>
      <c r="D40" s="383">
        <v>3680</v>
      </c>
      <c r="E40" s="299"/>
      <c r="F40" s="299"/>
      <c r="G40" s="299"/>
      <c r="H40" s="299">
        <f t="shared" si="0"/>
        <v>3680</v>
      </c>
      <c r="I40" s="301"/>
      <c r="J40" s="322"/>
      <c r="K40" s="158"/>
      <c r="L40" s="189"/>
    </row>
    <row r="41" spans="1:12" ht="14.1" customHeight="1" thickBot="1" x14ac:dyDescent="0.3">
      <c r="B41" s="147"/>
      <c r="C41" s="184" t="s">
        <v>14</v>
      </c>
      <c r="D41" s="383"/>
      <c r="E41" s="299">
        <v>6</v>
      </c>
      <c r="F41" s="299">
        <v>206.00880000001052</v>
      </c>
      <c r="G41" s="299"/>
      <c r="H41" s="299">
        <f>D41-F41</f>
        <v>-206.00880000001052</v>
      </c>
      <c r="I41" s="301">
        <v>624.9624499999918</v>
      </c>
      <c r="J41" s="322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811.49240000000009</v>
      </c>
      <c r="F42" s="249">
        <f>F21+F24+F35+F36+F37+F38+F39+F40+F41</f>
        <v>320903.49580000003</v>
      </c>
      <c r="G42" s="249">
        <f>G26+G27+G28+G29+G33</f>
        <v>16337</v>
      </c>
      <c r="H42" s="249">
        <f>H21+H24+H35+H36+H37+H38+H39+H40+H41</f>
        <v>94016.504199999996</v>
      </c>
      <c r="I42" s="250">
        <f>I21+I24+I35+I36+I37+I38+I39+I40+I41</f>
        <v>367386.0197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51" t="s">
        <v>1</v>
      </c>
      <c r="C50" s="352"/>
      <c r="D50" s="352"/>
      <c r="E50" s="352"/>
      <c r="F50" s="352"/>
      <c r="G50" s="352"/>
      <c r="H50" s="352"/>
      <c r="I50" s="352"/>
      <c r="J50" s="352"/>
      <c r="K50" s="353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67" t="s">
        <v>2</v>
      </c>
      <c r="D52" s="368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56" t="s">
        <v>8</v>
      </c>
      <c r="C58" s="357"/>
      <c r="D58" s="357"/>
      <c r="E58" s="357"/>
      <c r="F58" s="357"/>
      <c r="G58" s="357"/>
      <c r="H58" s="357"/>
      <c r="I58" s="357"/>
      <c r="J58" s="357"/>
      <c r="K58" s="358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36</v>
      </c>
      <c r="F59" s="246" t="str">
        <f>F20</f>
        <v>LANDET KVANTUM T.O.M UKE 36</v>
      </c>
      <c r="G59" s="246" t="str">
        <f>H20</f>
        <v>RESTKVOTER</v>
      </c>
      <c r="H59" s="247" t="str">
        <f>I20</f>
        <v>LANDET KVANTUM T.O.M. UKE 36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60"/>
      <c r="E60" s="329">
        <v>22.752199999999998</v>
      </c>
      <c r="F60" s="329">
        <v>955.87040000000002</v>
      </c>
      <c r="G60" s="365"/>
      <c r="H60" s="334">
        <v>967.19119999999998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61"/>
      <c r="E61" s="338"/>
      <c r="F61" s="338">
        <v>768.18219999999997</v>
      </c>
      <c r="G61" s="365"/>
      <c r="H61" s="340">
        <v>888.63710000000003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62"/>
      <c r="E62" s="339">
        <v>0</v>
      </c>
      <c r="F62" s="339">
        <v>92.638400000000004</v>
      </c>
      <c r="G62" s="366"/>
      <c r="H62" s="341">
        <v>115.33069999999999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3.9077999999999999</v>
      </c>
      <c r="F63" s="287">
        <f>F64+F65+F66</f>
        <v>5848.9971999999998</v>
      </c>
      <c r="G63" s="287">
        <f>D63-F63</f>
        <v>-148.99719999999979</v>
      </c>
      <c r="H63" s="289">
        <f>H64+H65+H66</f>
        <v>5630.8575000000001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45"/>
      <c r="E64" s="386">
        <v>2.9274</v>
      </c>
      <c r="F64" s="386">
        <v>2346.2408999999998</v>
      </c>
      <c r="G64" s="386"/>
      <c r="H64" s="388">
        <v>2382.9648000000002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45"/>
      <c r="E65" s="386"/>
      <c r="F65" s="386">
        <v>2406.7305000000001</v>
      </c>
      <c r="G65" s="386"/>
      <c r="H65" s="388">
        <v>2406.3431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44" t="s">
        <v>41</v>
      </c>
      <c r="D66" s="346"/>
      <c r="E66" s="387">
        <v>0.98040000000000005</v>
      </c>
      <c r="F66" s="387">
        <v>1096.0257999999999</v>
      </c>
      <c r="G66" s="387"/>
      <c r="H66" s="389">
        <v>841.54960000000005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7"/>
      <c r="F67" s="297">
        <v>4.4802</v>
      </c>
      <c r="G67" s="297">
        <f>D67-F67</f>
        <v>118.5198</v>
      </c>
      <c r="H67" s="292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2</v>
      </c>
      <c r="F68" s="390">
        <v>243.76660000000084</v>
      </c>
      <c r="G68" s="288"/>
      <c r="H68" s="291">
        <v>188.63990000000013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28.659999999999997</v>
      </c>
      <c r="F69" s="253">
        <f>F60+F61+F62+F63+F67+F68</f>
        <v>7913.9350000000004</v>
      </c>
      <c r="G69" s="253">
        <f>D69-F69</f>
        <v>1761.0649999999996</v>
      </c>
      <c r="H69" s="263">
        <f>H60+H61+H62+H63+H67+H68</f>
        <v>7791.6179999999995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63"/>
      <c r="D70" s="363"/>
      <c r="E70" s="363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51" t="s">
        <v>1</v>
      </c>
      <c r="C75" s="352"/>
      <c r="D75" s="352"/>
      <c r="E75" s="352"/>
      <c r="F75" s="352"/>
      <c r="G75" s="352"/>
      <c r="H75" s="352"/>
      <c r="I75" s="352"/>
      <c r="J75" s="352"/>
      <c r="K75" s="353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54" t="s">
        <v>2</v>
      </c>
      <c r="D77" s="355"/>
      <c r="E77" s="354" t="s">
        <v>21</v>
      </c>
      <c r="F77" s="359"/>
      <c r="G77" s="354" t="s">
        <v>22</v>
      </c>
      <c r="H77" s="355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364" t="s">
        <v>109</v>
      </c>
      <c r="D83" s="364"/>
      <c r="E83" s="364"/>
      <c r="F83" s="364"/>
      <c r="G83" s="364"/>
      <c r="H83" s="364"/>
      <c r="I83" s="254"/>
      <c r="J83" s="146"/>
      <c r="K83" s="148"/>
      <c r="L83" s="146"/>
    </row>
    <row r="84" spans="1:12" ht="6" customHeight="1" thickBot="1" x14ac:dyDescent="0.3">
      <c r="B84" s="147"/>
      <c r="C84" s="364"/>
      <c r="D84" s="364"/>
      <c r="E84" s="364"/>
      <c r="F84" s="364"/>
      <c r="G84" s="364"/>
      <c r="H84" s="364"/>
      <c r="I84" s="146"/>
      <c r="J84" s="146"/>
      <c r="K84" s="148"/>
      <c r="L84" s="146"/>
    </row>
    <row r="85" spans="1:12" ht="14.1" customHeight="1" x14ac:dyDescent="0.25">
      <c r="B85" s="356" t="s">
        <v>8</v>
      </c>
      <c r="C85" s="357"/>
      <c r="D85" s="357"/>
      <c r="E85" s="357"/>
      <c r="F85" s="357"/>
      <c r="G85" s="357"/>
      <c r="H85" s="357"/>
      <c r="I85" s="357"/>
      <c r="J85" s="357"/>
      <c r="K85" s="358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36</v>
      </c>
      <c r="F87" s="246" t="str">
        <f>F20</f>
        <v>LANDET KVANTUM T.O.M UKE 36</v>
      </c>
      <c r="G87" s="246" t="str">
        <f>H20</f>
        <v>RESTKVOTER</v>
      </c>
      <c r="H87" s="247" t="str">
        <f>I20</f>
        <v>LANDET KVANTUM T.O.M. UKE 36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293">
        <f>D90+D89</f>
        <v>41057</v>
      </c>
      <c r="E88" s="287">
        <f>E90+E89</f>
        <v>308.29259999999999</v>
      </c>
      <c r="F88" s="287">
        <f>F89+F90</f>
        <v>21468.2264</v>
      </c>
      <c r="G88" s="287">
        <f>G89+G90</f>
        <v>19588.7736</v>
      </c>
      <c r="H88" s="289">
        <f>H89+H90</f>
        <v>18474.5465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91">
        <v>40307</v>
      </c>
      <c r="E89" s="302">
        <v>306.59300000000002</v>
      </c>
      <c r="F89" s="302">
        <v>20851.180899999999</v>
      </c>
      <c r="G89" s="302">
        <f>D89-F89</f>
        <v>19455.819100000001</v>
      </c>
      <c r="H89" s="306">
        <v>17910.170099999999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92">
        <v>750</v>
      </c>
      <c r="E90" s="303">
        <v>1.6996</v>
      </c>
      <c r="F90" s="303">
        <v>617.04549999999995</v>
      </c>
      <c r="G90" s="303">
        <f>D90-F90</f>
        <v>132.95450000000005</v>
      </c>
      <c r="H90" s="307">
        <v>564.37639999999999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93">
        <f>D92+D98+D99</f>
        <v>66989</v>
      </c>
      <c r="E91" s="347">
        <f>E92+E98+E99</f>
        <v>551.1019</v>
      </c>
      <c r="F91" s="347">
        <f>F92+F98+F99</f>
        <v>38602.428099999997</v>
      </c>
      <c r="G91" s="347">
        <f>G92+G98+G99</f>
        <v>28386.571899999999</v>
      </c>
      <c r="H91" s="337">
        <f>H92+H98+H99</f>
        <v>42340.953699999998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94">
        <f>D93+D94+D95+D96+D97</f>
        <v>49572</v>
      </c>
      <c r="E92" s="304">
        <f>E93+E94+E95+E96+E97</f>
        <v>476.93199999999996</v>
      </c>
      <c r="F92" s="304">
        <f>F93+F94+F95+F96+F97</f>
        <v>30838.8943</v>
      </c>
      <c r="G92" s="304">
        <f>G93+G94+G95+G96+G97</f>
        <v>18733.1057</v>
      </c>
      <c r="H92" s="308">
        <f>H93+H94+H96+H97</f>
        <v>35617.0069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1">
        <v>11899</v>
      </c>
      <c r="E93" s="298">
        <v>201.82149999999999</v>
      </c>
      <c r="F93" s="298">
        <v>6258.0222000000003</v>
      </c>
      <c r="G93" s="298">
        <f>D93-F93</f>
        <v>5640.9777999999997</v>
      </c>
      <c r="H93" s="300">
        <v>6351.5662000000002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1">
        <v>10969</v>
      </c>
      <c r="E94" s="298">
        <v>134.3236</v>
      </c>
      <c r="F94" s="298">
        <v>9135.2289000000001</v>
      </c>
      <c r="G94" s="298">
        <f t="shared" ref="G94:G100" si="1">D94-F94</f>
        <v>1833.7710999999999</v>
      </c>
      <c r="H94" s="300">
        <v>9153.4801000000007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1">
        <v>4000</v>
      </c>
      <c r="E95" s="298"/>
      <c r="F95" s="298"/>
      <c r="G95" s="298">
        <f>D95-F95</f>
        <v>4000</v>
      </c>
      <c r="H95" s="300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1">
        <v>14624</v>
      </c>
      <c r="E96" s="298">
        <v>60.463099999999997</v>
      </c>
      <c r="F96" s="298">
        <v>9576.8608999999997</v>
      </c>
      <c r="G96" s="298">
        <f t="shared" si="1"/>
        <v>5047.1391000000003</v>
      </c>
      <c r="H96" s="300">
        <v>12355.9048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1">
        <v>8080</v>
      </c>
      <c r="E97" s="298">
        <v>80.323800000000006</v>
      </c>
      <c r="F97" s="298">
        <v>5868.7822999999999</v>
      </c>
      <c r="G97" s="298">
        <f t="shared" si="1"/>
        <v>2211.2177000000001</v>
      </c>
      <c r="H97" s="300">
        <v>7756.0558000000001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94">
        <v>12058</v>
      </c>
      <c r="E98" s="304"/>
      <c r="F98" s="304">
        <v>4929.5868</v>
      </c>
      <c r="G98" s="304">
        <f t="shared" si="1"/>
        <v>7128.4132</v>
      </c>
      <c r="H98" s="308">
        <v>5308.5167000000001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95">
        <v>5359</v>
      </c>
      <c r="E99" s="305">
        <v>74.169899999999998</v>
      </c>
      <c r="F99" s="305">
        <v>2833.9470000000001</v>
      </c>
      <c r="G99" s="305">
        <f t="shared" si="1"/>
        <v>2525.0529999999999</v>
      </c>
      <c r="H99" s="309">
        <v>1415.4301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290">
        <v>548</v>
      </c>
      <c r="E100" s="288"/>
      <c r="F100" s="288">
        <v>35.104599999999998</v>
      </c>
      <c r="G100" s="288">
        <f t="shared" si="1"/>
        <v>512.8954</v>
      </c>
      <c r="H100" s="291">
        <v>63.129600000000003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3">
        <v>930</v>
      </c>
      <c r="E101" s="299"/>
      <c r="F101" s="299"/>
      <c r="G101" s="299">
        <f>D101-F101</f>
        <v>930</v>
      </c>
      <c r="H101" s="301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290">
        <v>300</v>
      </c>
      <c r="E102" s="288"/>
      <c r="F102" s="288">
        <v>300</v>
      </c>
      <c r="G102" s="288">
        <f>D102-F102</f>
        <v>0</v>
      </c>
      <c r="H102" s="291">
        <v>46.558599999999998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290"/>
      <c r="E103" s="288">
        <v>3</v>
      </c>
      <c r="F103" s="288">
        <v>41.67450000000099</v>
      </c>
      <c r="G103" s="288">
        <f>D103-F103</f>
        <v>-41.67450000000099</v>
      </c>
      <c r="H103" s="291">
        <v>18.55540000001929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42">
        <f>E88+E91+E100+E102+E103</f>
        <v>862.39449999999999</v>
      </c>
      <c r="F104" s="342">
        <f>F88+F91+F100+F102+F103</f>
        <v>60447.433599999997</v>
      </c>
      <c r="G104" s="342">
        <f>G88+G91+G100+G101+G102+G103</f>
        <v>49376.566399999996</v>
      </c>
      <c r="H104" s="250">
        <f>H88+H91+H100+H102+H103</f>
        <v>60943.743800000011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51" t="s">
        <v>1</v>
      </c>
      <c r="C111" s="352"/>
      <c r="D111" s="352"/>
      <c r="E111" s="352"/>
      <c r="F111" s="352"/>
      <c r="G111" s="352"/>
      <c r="H111" s="352"/>
      <c r="I111" s="352"/>
      <c r="J111" s="352"/>
      <c r="K111" s="353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54" t="s">
        <v>2</v>
      </c>
      <c r="D113" s="355"/>
      <c r="E113" s="354" t="s">
        <v>21</v>
      </c>
      <c r="F113" s="355"/>
      <c r="G113" s="354" t="s">
        <v>22</v>
      </c>
      <c r="H113" s="355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56" t="s">
        <v>8</v>
      </c>
      <c r="C120" s="357"/>
      <c r="D120" s="357"/>
      <c r="E120" s="357"/>
      <c r="F120" s="357"/>
      <c r="G120" s="357"/>
      <c r="H120" s="357"/>
      <c r="I120" s="357"/>
      <c r="J120" s="357"/>
      <c r="K120" s="358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36</v>
      </c>
      <c r="F122" s="246" t="str">
        <f>F20</f>
        <v>LANDET KVANTUM T.O.M UKE 36</v>
      </c>
      <c r="G122" s="246" t="str">
        <f>H20</f>
        <v>RESTKVOTER</v>
      </c>
      <c r="H122" s="247" t="str">
        <f>I20</f>
        <v>LANDET KVANTUM T.O.M. UKE 36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557.50340000000006</v>
      </c>
      <c r="F123" s="287">
        <f>F124+F125+F126</f>
        <v>32658.8521</v>
      </c>
      <c r="G123" s="287">
        <f>G124+G125+G126</f>
        <v>5614.147899999999</v>
      </c>
      <c r="H123" s="289">
        <f>H124+H125+H126</f>
        <v>34289.929499999998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91">
        <v>30618</v>
      </c>
      <c r="E124" s="302">
        <v>556.57180000000005</v>
      </c>
      <c r="F124" s="302">
        <v>28074.916300000001</v>
      </c>
      <c r="G124" s="302">
        <f>D124-F124</f>
        <v>2543.0836999999992</v>
      </c>
      <c r="H124" s="306">
        <v>28759.3361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91">
        <v>7155</v>
      </c>
      <c r="E125" s="302">
        <v>0.93159999999999998</v>
      </c>
      <c r="F125" s="302">
        <v>4583.9358000000002</v>
      </c>
      <c r="G125" s="302">
        <f>D125-F125</f>
        <v>2571.0641999999998</v>
      </c>
      <c r="H125" s="306">
        <v>5530.5933999999997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9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96">
        <v>25860</v>
      </c>
      <c r="E127" s="310">
        <v>650.29300000000001</v>
      </c>
      <c r="F127" s="310">
        <v>27790.3521</v>
      </c>
      <c r="G127" s="310">
        <f>D127-F127</f>
        <v>-1930.3521000000001</v>
      </c>
      <c r="H127" s="313">
        <v>27135.906200000001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83">
        <f>D129+D134+D137</f>
        <v>39307</v>
      </c>
      <c r="E128" s="299">
        <f>E129+E134+E137</f>
        <v>752.36280000000011</v>
      </c>
      <c r="F128" s="299">
        <f>F137+F134+F129</f>
        <v>32865.722900000001</v>
      </c>
      <c r="G128" s="299">
        <f>D128-F128</f>
        <v>6441.2770999999993</v>
      </c>
      <c r="H128" s="301">
        <f>H129+H134+H137</f>
        <v>30660.1158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97">
        <f>D130+D131+D132+D133</f>
        <v>29480</v>
      </c>
      <c r="E129" s="311">
        <f>E130+E131+E132+E133</f>
        <v>621.81280000000004</v>
      </c>
      <c r="F129" s="311">
        <f>F130+F131+F133+F132</f>
        <v>23435.134100000003</v>
      </c>
      <c r="G129" s="311">
        <f>G130+G131+G132+G133</f>
        <v>6044.8659000000007</v>
      </c>
      <c r="H129" s="314">
        <f>H130+H131+H132+H133</f>
        <v>23130.818599999999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81">
        <v>8343</v>
      </c>
      <c r="E130" s="298">
        <v>145.18340000000001</v>
      </c>
      <c r="F130" s="298">
        <v>3514.6309999999999</v>
      </c>
      <c r="G130" s="298">
        <f t="shared" ref="G130:G133" si="2">D130-F130</f>
        <v>4828.3690000000006</v>
      </c>
      <c r="H130" s="300">
        <v>2644.3654000000001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81">
        <v>7665</v>
      </c>
      <c r="E131" s="298">
        <v>185.8511</v>
      </c>
      <c r="F131" s="298">
        <v>6584.1403</v>
      </c>
      <c r="G131" s="298">
        <f t="shared" si="2"/>
        <v>1080.8597</v>
      </c>
      <c r="H131" s="300">
        <v>7251.0221000000001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81">
        <v>7635</v>
      </c>
      <c r="E132" s="298">
        <v>129.94829999999999</v>
      </c>
      <c r="F132" s="298">
        <v>7146.2443000000003</v>
      </c>
      <c r="G132" s="298">
        <f t="shared" si="2"/>
        <v>488.75569999999971</v>
      </c>
      <c r="H132" s="300">
        <v>7339.7654000000002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81">
        <v>5837</v>
      </c>
      <c r="E133" s="298">
        <v>160.83000000000001</v>
      </c>
      <c r="F133" s="298">
        <v>6190.1184999999996</v>
      </c>
      <c r="G133" s="298">
        <f t="shared" si="2"/>
        <v>-353.11849999999959</v>
      </c>
      <c r="H133" s="300">
        <v>5895.6656999999996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94">
        <f>D135+D136</f>
        <v>4324</v>
      </c>
      <c r="E134" s="304">
        <f>E135</f>
        <v>0</v>
      </c>
      <c r="F134" s="304">
        <f>F135+F136</f>
        <v>5270.4993999999997</v>
      </c>
      <c r="G134" s="304">
        <f>D134-F134</f>
        <v>-946.4993999999997</v>
      </c>
      <c r="H134" s="308">
        <f>H135+H136</f>
        <v>4262.8861999999999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98">
        <v>3824</v>
      </c>
      <c r="E135" s="312"/>
      <c r="F135" s="312">
        <v>5270.4993999999997</v>
      </c>
      <c r="G135" s="312"/>
      <c r="H135" s="315">
        <v>4262.8861999999999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98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95">
        <v>5503</v>
      </c>
      <c r="E137" s="305">
        <v>130.55000000000001</v>
      </c>
      <c r="F137" s="305">
        <v>4160.0893999999998</v>
      </c>
      <c r="G137" s="305">
        <f>D137-F137</f>
        <v>1342.9106000000002</v>
      </c>
      <c r="H137" s="309">
        <v>3266.4110000000001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99">
        <v>160</v>
      </c>
      <c r="E138" s="297"/>
      <c r="F138" s="297">
        <v>4.2352999999999996</v>
      </c>
      <c r="G138" s="297">
        <f>D138-F138</f>
        <v>155.7647</v>
      </c>
      <c r="H138" s="292">
        <v>5.4199000000000002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/>
      <c r="F139" s="288">
        <v>2000</v>
      </c>
      <c r="G139" s="288">
        <f>D139-F139</f>
        <v>0</v>
      </c>
      <c r="H139" s="291">
        <v>217.36920000000001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>
        <v>22.756</v>
      </c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2</v>
      </c>
      <c r="F141" s="288">
        <v>171.92549999999756</v>
      </c>
      <c r="G141" s="288">
        <f>D141-F141</f>
        <v>-171.92549999999756</v>
      </c>
      <c r="H141" s="291">
        <v>220.34230000000389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1984.9152000000004</v>
      </c>
      <c r="F142" s="253">
        <f>F123+F127+F128+F138+F139+F140+F141</f>
        <v>95513.843899999993</v>
      </c>
      <c r="G142" s="253">
        <f>G123+G127+G128+G138+G139+G140+G141</f>
        <v>10436.156100000002</v>
      </c>
      <c r="H142" s="250">
        <f>H123+H127+H128+H138+H139+H140+H141</f>
        <v>92883.231899999999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67" t="s">
        <v>2</v>
      </c>
      <c r="D151" s="368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36</v>
      </c>
      <c r="F159" s="81" t="str">
        <f>F20</f>
        <v>LANDET KVANTUM T.O.M UKE 36</v>
      </c>
      <c r="G159" s="81" t="str">
        <f>H20</f>
        <v>RESTKVOTER</v>
      </c>
      <c r="H159" s="108" t="str">
        <f>I20</f>
        <v>LANDET KVANTUM T.O.M. UKE 36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286.63279999999997</v>
      </c>
      <c r="F160" s="233">
        <v>16356.068499999999</v>
      </c>
      <c r="G160" s="233">
        <f>D160-F160</f>
        <v>2730.9315000000006</v>
      </c>
      <c r="H160" s="233">
        <v>9397.6911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9</v>
      </c>
      <c r="G161" s="233">
        <f>D161-F161</f>
        <v>491</v>
      </c>
      <c r="H161" s="233">
        <v>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34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286.63279999999997</v>
      </c>
      <c r="F163" s="235">
        <f>SUM(F160:F162)</f>
        <v>16365.068499999999</v>
      </c>
      <c r="G163" s="235">
        <f>D163-F163</f>
        <v>3234.9315000000006</v>
      </c>
      <c r="H163" s="262">
        <f>SUM(H160:H162)</f>
        <v>9403.6911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74" t="s">
        <v>1</v>
      </c>
      <c r="C166" s="375"/>
      <c r="D166" s="375"/>
      <c r="E166" s="375"/>
      <c r="F166" s="375"/>
      <c r="G166" s="375"/>
      <c r="H166" s="375"/>
      <c r="I166" s="375"/>
      <c r="J166" s="375"/>
      <c r="K166" s="376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67" t="s">
        <v>2</v>
      </c>
      <c r="D168" s="368"/>
      <c r="E168" s="367" t="s">
        <v>61</v>
      </c>
      <c r="F168" s="368"/>
      <c r="G168" s="367" t="s">
        <v>62</v>
      </c>
      <c r="H168" s="368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71" t="s">
        <v>8</v>
      </c>
      <c r="C177" s="372"/>
      <c r="D177" s="372"/>
      <c r="E177" s="372"/>
      <c r="F177" s="372"/>
      <c r="G177" s="372"/>
      <c r="H177" s="372"/>
      <c r="I177" s="372"/>
      <c r="J177" s="372"/>
      <c r="K177" s="373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43" t="str">
        <f>E20</f>
        <v>LANDET KVANTUM UKE 36</v>
      </c>
      <c r="F179" s="81" t="str">
        <f>F20</f>
        <v>LANDET KVANTUM T.O.M UKE 36</v>
      </c>
      <c r="G179" s="81" t="str">
        <f>H20</f>
        <v>RESTKVOTER</v>
      </c>
      <c r="H179" s="108" t="str">
        <f>I20</f>
        <v>LANDET KVANTUM T.O.M. UKE 36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3">
        <f>D181+D182+D183+D184+D185</f>
        <v>20233</v>
      </c>
      <c r="E180" s="400">
        <f>E181+E182+E183+E184+E185</f>
        <v>184.89530000000002</v>
      </c>
      <c r="F180" s="400">
        <f>F181+F182+F183+F184+F185</f>
        <v>19142.509600000001</v>
      </c>
      <c r="G180" s="400">
        <f>G181+G182+G183+G184+G185</f>
        <v>1090.4904000000001</v>
      </c>
      <c r="H180" s="406">
        <f>H181+H182+H183+H184+H185</f>
        <v>24444.392300000003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4">
        <v>11120</v>
      </c>
      <c r="E181" s="401"/>
      <c r="F181" s="401">
        <v>12959.787</v>
      </c>
      <c r="G181" s="401">
        <f t="shared" ref="G181:G187" si="3">D181-F181</f>
        <v>-1839.7870000000003</v>
      </c>
      <c r="H181" s="407">
        <v>19543.504700000001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4">
        <v>2894</v>
      </c>
      <c r="E182" s="401"/>
      <c r="F182" s="401">
        <v>1517.7692999999999</v>
      </c>
      <c r="G182" s="401">
        <f t="shared" si="3"/>
        <v>1376.2307000000001</v>
      </c>
      <c r="H182" s="407">
        <v>1971.2157999999999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4">
        <v>1430</v>
      </c>
      <c r="E183" s="401">
        <v>49.405299999999997</v>
      </c>
      <c r="F183" s="401">
        <v>2739.4322999999999</v>
      </c>
      <c r="G183" s="401">
        <f t="shared" si="3"/>
        <v>-1309.4322999999999</v>
      </c>
      <c r="H183" s="407">
        <v>1345.4002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4">
        <v>4689</v>
      </c>
      <c r="E184" s="401">
        <v>135.49</v>
      </c>
      <c r="F184" s="401">
        <v>1925.521</v>
      </c>
      <c r="G184" s="401">
        <f t="shared" si="3"/>
        <v>2763.4790000000003</v>
      </c>
      <c r="H184" s="407">
        <v>1584.2716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5">
        <v>100</v>
      </c>
      <c r="E185" s="402"/>
      <c r="F185" s="402"/>
      <c r="G185" s="402">
        <f t="shared" si="3"/>
        <v>100</v>
      </c>
      <c r="H185" s="408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6">
        <v>5500</v>
      </c>
      <c r="E186" s="403"/>
      <c r="F186" s="403">
        <v>4183.3612000000003</v>
      </c>
      <c r="G186" s="403">
        <f t="shared" si="3"/>
        <v>1316.6387999999997</v>
      </c>
      <c r="H186" s="409">
        <v>2102.3384000000001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23">
        <v>8000</v>
      </c>
      <c r="E187" s="400">
        <v>83.079700000000003</v>
      </c>
      <c r="F187" s="400">
        <v>3437.7566000000002</v>
      </c>
      <c r="G187" s="400">
        <f t="shared" si="3"/>
        <v>4562.2433999999994</v>
      </c>
      <c r="H187" s="406">
        <v>1917.422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4"/>
      <c r="E188" s="401">
        <v>43.128500000000003</v>
      </c>
      <c r="F188" s="401">
        <v>2038.4086</v>
      </c>
      <c r="G188" s="401"/>
      <c r="H188" s="407">
        <v>382.63319999999999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7"/>
      <c r="E189" s="404">
        <f>E187-E188</f>
        <v>39.9512</v>
      </c>
      <c r="F189" s="404">
        <f>F187-F188</f>
        <v>1399.3480000000002</v>
      </c>
      <c r="G189" s="404"/>
      <c r="H189" s="410">
        <f>H187-H188</f>
        <v>1534.7888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8">
        <v>11</v>
      </c>
      <c r="E190" s="405"/>
      <c r="F190" s="405">
        <v>2.7336999999999998</v>
      </c>
      <c r="G190" s="405">
        <f>D190-F190</f>
        <v>8.2663000000000011</v>
      </c>
      <c r="H190" s="411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6"/>
      <c r="E191" s="403">
        <v>1</v>
      </c>
      <c r="F191" s="403">
        <v>40</v>
      </c>
      <c r="G191" s="403">
        <f>D191-F191</f>
        <v>-40</v>
      </c>
      <c r="H191" s="409">
        <v>32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268.97500000000002</v>
      </c>
      <c r="F192" s="253">
        <f>F180+F186+F187+F190+F191</f>
        <v>26806.361100000002</v>
      </c>
      <c r="G192" s="253">
        <f>G180+G186+G187+G190+G191</f>
        <v>6937.638899999999</v>
      </c>
      <c r="H192" s="250">
        <f>H180+H186+H187+H190+H191</f>
        <v>28497.418500000003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74" t="s">
        <v>1</v>
      </c>
      <c r="C197" s="375"/>
      <c r="D197" s="375"/>
      <c r="E197" s="375"/>
      <c r="F197" s="375"/>
      <c r="G197" s="375"/>
      <c r="H197" s="375"/>
      <c r="I197" s="375"/>
      <c r="J197" s="375"/>
      <c r="K197" s="376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67" t="s">
        <v>2</v>
      </c>
      <c r="D199" s="368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71" t="s">
        <v>8</v>
      </c>
      <c r="C207" s="372"/>
      <c r="D207" s="372"/>
      <c r="E207" s="372"/>
      <c r="F207" s="372"/>
      <c r="G207" s="372"/>
      <c r="H207" s="372"/>
      <c r="I207" s="372"/>
      <c r="J207" s="372"/>
      <c r="K207" s="373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36</v>
      </c>
      <c r="F209" s="81" t="str">
        <f>F20</f>
        <v>LANDET KVANTUM T.O.M UKE 36</v>
      </c>
      <c r="G209" s="81" t="str">
        <f>H20</f>
        <v>RESTKVOTER</v>
      </c>
      <c r="H209" s="108" t="str">
        <f>I20</f>
        <v>LANDET KVANTUM T.O.M. UKE 36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11.0563</v>
      </c>
      <c r="F210" s="233">
        <v>849.92719999999997</v>
      </c>
      <c r="G210" s="233"/>
      <c r="H210" s="285">
        <v>922.13710000000003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40.439500000000002</v>
      </c>
      <c r="F211" s="233">
        <v>2499.5246999999999</v>
      </c>
      <c r="G211" s="233"/>
      <c r="H211" s="285">
        <v>2019.1164000000001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34</v>
      </c>
      <c r="G213" s="234"/>
      <c r="H213" s="286">
        <v>26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51.495800000000003</v>
      </c>
      <c r="F214" s="235">
        <f>SUM(F210:F213)</f>
        <v>3389.3034000000002</v>
      </c>
      <c r="G214" s="235">
        <f>D214-F214</f>
        <v>1785.6965999999998</v>
      </c>
      <c r="H214" s="262">
        <f>H210+H211+H212+H213</f>
        <v>2968.4858000000004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36
&amp;"-,Normal"&amp;11(iht. motatte landings- og sluttsedler fra fiskesalgslagene; alle tallstørrelser i hele tonn)&amp;R08.09.2015
</oddHeader>
    <oddFooter>&amp;LFiskeridirektoratet&amp;CReguleringsseksjonen&amp;RRune P. 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UKE_36_2015</vt:lpstr>
      <vt:lpstr>UKE_36_2015!Utskriftsområde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2015-09-01T06:49:15Z</cp:lastPrinted>
  <dcterms:created xsi:type="dcterms:W3CDTF">2011-07-06T12:13:20Z</dcterms:created>
  <dcterms:modified xsi:type="dcterms:W3CDTF">2015-09-08T12:40:21Z</dcterms:modified>
</cp:coreProperties>
</file>