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ruker\Desktop\"/>
    </mc:Choice>
  </mc:AlternateContent>
  <xr:revisionPtr revIDLastSave="0" documentId="8_{11336AE0-AA99-4A74-865D-0353F1A32A4F}" xr6:coauthVersionLast="47" xr6:coauthVersionMax="47" xr10:uidLastSave="{00000000-0000-0000-0000-000000000000}"/>
  <bookViews>
    <workbookView xWindow="-28920" yWindow="-120" windowWidth="29040" windowHeight="15720" xr2:uid="{161322A9-23EB-4644-9F1D-B72D92C0F2B4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8" i="1" l="1"/>
  <c r="F169" i="1"/>
  <c r="F174" i="1"/>
  <c r="F125" i="1"/>
  <c r="F120" i="1"/>
  <c r="F71" i="1"/>
  <c r="F76" i="1"/>
  <c r="J206" i="1"/>
  <c r="I7" i="1"/>
  <c r="F24" i="1"/>
  <c r="F20" i="1"/>
  <c r="F19" i="1"/>
  <c r="F241" i="1"/>
  <c r="F239" i="1"/>
  <c r="F238" i="1"/>
  <c r="F237" i="1"/>
  <c r="F236" i="1"/>
  <c r="F235" i="1"/>
  <c r="F234" i="1"/>
  <c r="F232" i="1"/>
  <c r="F231" i="1"/>
  <c r="F228" i="1"/>
  <c r="F226" i="1"/>
  <c r="F225" i="1"/>
  <c r="F223" i="1"/>
  <c r="F222" i="1"/>
  <c r="F221" i="1"/>
  <c r="F219" i="1"/>
  <c r="F216" i="1"/>
  <c r="F215" i="1"/>
  <c r="F213" i="1"/>
  <c r="F212" i="1"/>
  <c r="F211" i="1"/>
  <c r="F192" i="1"/>
  <c r="F190" i="1"/>
  <c r="F189" i="1"/>
  <c r="F188" i="1"/>
  <c r="F187" i="1"/>
  <c r="F186" i="1"/>
  <c r="F185" i="1"/>
  <c r="F183" i="1"/>
  <c r="F182" i="1"/>
  <c r="F179" i="1"/>
  <c r="F177" i="1"/>
  <c r="F176" i="1"/>
  <c r="F173" i="1"/>
  <c r="F172" i="1"/>
  <c r="F170" i="1"/>
  <c r="F167" i="1"/>
  <c r="F166" i="1"/>
  <c r="F164" i="1"/>
  <c r="F163" i="1"/>
  <c r="F162" i="1"/>
  <c r="F143" i="1"/>
  <c r="F141" i="1"/>
  <c r="F140" i="1"/>
  <c r="F139" i="1"/>
  <c r="F138" i="1"/>
  <c r="F137" i="1"/>
  <c r="F136" i="1"/>
  <c r="F134" i="1"/>
  <c r="F133" i="1"/>
  <c r="F130" i="1"/>
  <c r="F128" i="1"/>
  <c r="F127" i="1"/>
  <c r="F124" i="1"/>
  <c r="F123" i="1"/>
  <c r="F121" i="1"/>
  <c r="F118" i="1"/>
  <c r="F117" i="1"/>
  <c r="F115" i="1"/>
  <c r="F114" i="1"/>
  <c r="F113" i="1"/>
  <c r="E59" i="1"/>
  <c r="G59" i="1" s="1"/>
  <c r="F94" i="1"/>
  <c r="F92" i="1"/>
  <c r="F91" i="1"/>
  <c r="F90" i="1"/>
  <c r="F89" i="1"/>
  <c r="F88" i="1"/>
  <c r="F87" i="1"/>
  <c r="F85" i="1"/>
  <c r="F84" i="1"/>
  <c r="F81" i="1"/>
  <c r="F79" i="1"/>
  <c r="F78" i="1"/>
  <c r="F75" i="1"/>
  <c r="F74" i="1"/>
  <c r="F72" i="1"/>
  <c r="F69" i="1"/>
  <c r="F68" i="1"/>
  <c r="F66" i="1"/>
  <c r="F65" i="1"/>
  <c r="F64" i="1"/>
  <c r="F42" i="1"/>
  <c r="F40" i="1"/>
  <c r="F39" i="1"/>
  <c r="F38" i="1"/>
  <c r="F37" i="1"/>
  <c r="F36" i="1"/>
  <c r="F35" i="1"/>
  <c r="F33" i="1"/>
  <c r="F32" i="1"/>
  <c r="F29" i="1"/>
  <c r="F27" i="1"/>
  <c r="F26" i="1"/>
  <c r="F23" i="1"/>
  <c r="F22" i="1"/>
  <c r="F17" i="1"/>
  <c r="F16" i="1"/>
  <c r="F14" i="1"/>
  <c r="F13" i="1"/>
  <c r="F12" i="1"/>
  <c r="I59" i="1" l="1"/>
  <c r="J59" i="1" s="1"/>
  <c r="D63" i="1" s="1"/>
  <c r="E108" i="1"/>
  <c r="E157" i="1" s="1"/>
  <c r="E206" i="1" s="1"/>
  <c r="J7" i="1"/>
  <c r="D11" i="1" s="1"/>
  <c r="F242" i="1"/>
  <c r="F193" i="1"/>
  <c r="F144" i="1"/>
  <c r="F95" i="1"/>
  <c r="F43" i="1"/>
  <c r="I13" i="1" l="1"/>
  <c r="G157" i="1"/>
  <c r="I157" i="1" s="1"/>
  <c r="J157" i="1" s="1"/>
  <c r="G108" i="1"/>
  <c r="G69" i="1"/>
  <c r="G76" i="1"/>
  <c r="G72" i="1"/>
  <c r="G79" i="1"/>
  <c r="G68" i="1"/>
  <c r="G89" i="1"/>
  <c r="G78" i="1"/>
  <c r="G88" i="1"/>
  <c r="G87" i="1"/>
  <c r="G66" i="1"/>
  <c r="G65" i="1"/>
  <c r="G75" i="1"/>
  <c r="G93" i="1"/>
  <c r="G64" i="1"/>
  <c r="G91" i="1"/>
  <c r="G90" i="1"/>
  <c r="G92" i="1"/>
  <c r="G94" i="1"/>
  <c r="G84" i="1"/>
  <c r="G82" i="1"/>
  <c r="G85" i="1"/>
  <c r="G81" i="1"/>
  <c r="G71" i="1"/>
  <c r="G74" i="1"/>
  <c r="G206" i="1"/>
  <c r="I108" i="1"/>
  <c r="J108" i="1" s="1"/>
  <c r="I87" i="1"/>
  <c r="I75" i="1"/>
  <c r="I64" i="1"/>
  <c r="I76" i="1"/>
  <c r="I92" i="1"/>
  <c r="I82" i="1"/>
  <c r="I71" i="1"/>
  <c r="I88" i="1"/>
  <c r="I65" i="1"/>
  <c r="I89" i="1"/>
  <c r="I78" i="1"/>
  <c r="I66" i="1"/>
  <c r="I94" i="1"/>
  <c r="I85" i="1"/>
  <c r="I74" i="1"/>
  <c r="I91" i="1"/>
  <c r="I81" i="1"/>
  <c r="I69" i="1"/>
  <c r="I68" i="1"/>
  <c r="I93" i="1"/>
  <c r="I84" i="1"/>
  <c r="I72" i="1"/>
  <c r="I90" i="1"/>
  <c r="I79" i="1"/>
  <c r="I12" i="1"/>
  <c r="I26" i="1"/>
  <c r="I36" i="1"/>
  <c r="I41" i="1"/>
  <c r="I27" i="1"/>
  <c r="G12" i="1"/>
  <c r="I24" i="1"/>
  <c r="I32" i="1"/>
  <c r="I16" i="1"/>
  <c r="I37" i="1"/>
  <c r="I40" i="1"/>
  <c r="I33" i="1"/>
  <c r="I35" i="1"/>
  <c r="I29" i="1"/>
  <c r="I42" i="1"/>
  <c r="I17" i="1"/>
  <c r="G42" i="1"/>
  <c r="I23" i="1"/>
  <c r="I20" i="1"/>
  <c r="I14" i="1"/>
  <c r="I19" i="1"/>
  <c r="I30" i="1"/>
  <c r="I38" i="1"/>
  <c r="I22" i="1"/>
  <c r="I39" i="1"/>
  <c r="G38" i="1"/>
  <c r="G39" i="1"/>
  <c r="G16" i="1"/>
  <c r="G36" i="1"/>
  <c r="G19" i="1"/>
  <c r="G35" i="1"/>
  <c r="G17" i="1"/>
  <c r="G26" i="1"/>
  <c r="G14" i="1"/>
  <c r="G29" i="1"/>
  <c r="G24" i="1"/>
  <c r="G23" i="1"/>
  <c r="G27" i="1"/>
  <c r="G33" i="1"/>
  <c r="G30" i="1"/>
  <c r="G41" i="1"/>
  <c r="G32" i="1"/>
  <c r="G37" i="1"/>
  <c r="G20" i="1"/>
  <c r="G13" i="1"/>
  <c r="G22" i="1"/>
  <c r="G40" i="1"/>
  <c r="G95" i="1" l="1"/>
  <c r="G185" i="1"/>
  <c r="G162" i="1"/>
  <c r="G190" i="1"/>
  <c r="G180" i="1"/>
  <c r="G187" i="1"/>
  <c r="G176" i="1"/>
  <c r="G164" i="1"/>
  <c r="G192" i="1"/>
  <c r="G183" i="1"/>
  <c r="G172" i="1"/>
  <c r="G189" i="1"/>
  <c r="G179" i="1"/>
  <c r="G167" i="1"/>
  <c r="G163" i="1"/>
  <c r="G169" i="1"/>
  <c r="G186" i="1"/>
  <c r="G174" i="1"/>
  <c r="G191" i="1"/>
  <c r="G182" i="1"/>
  <c r="G170" i="1"/>
  <c r="G188" i="1"/>
  <c r="G177" i="1"/>
  <c r="G166" i="1"/>
  <c r="G173" i="1"/>
  <c r="D161" i="1"/>
  <c r="I206" i="1"/>
  <c r="G139" i="1"/>
  <c r="G128" i="1"/>
  <c r="G117" i="1"/>
  <c r="G125" i="1"/>
  <c r="G114" i="1"/>
  <c r="G121" i="1"/>
  <c r="G136" i="1"/>
  <c r="G124" i="1"/>
  <c r="G113" i="1"/>
  <c r="G142" i="1"/>
  <c r="G141" i="1"/>
  <c r="G131" i="1"/>
  <c r="G120" i="1"/>
  <c r="G138" i="1"/>
  <c r="G127" i="1"/>
  <c r="G115" i="1"/>
  <c r="G143" i="1"/>
  <c r="G134" i="1"/>
  <c r="G123" i="1"/>
  <c r="G137" i="1"/>
  <c r="G140" i="1"/>
  <c r="G130" i="1"/>
  <c r="G118" i="1"/>
  <c r="G133" i="1"/>
  <c r="D112" i="1"/>
  <c r="I95" i="1"/>
  <c r="G43" i="1"/>
  <c r="I43" i="1"/>
  <c r="G237" i="1" l="1"/>
  <c r="G226" i="1"/>
  <c r="G215" i="1"/>
  <c r="G234" i="1"/>
  <c r="G222" i="1"/>
  <c r="G211" i="1"/>
  <c r="G239" i="1"/>
  <c r="G229" i="1"/>
  <c r="G218" i="1"/>
  <c r="G236" i="1"/>
  <c r="G225" i="1"/>
  <c r="G213" i="1"/>
  <c r="G241" i="1"/>
  <c r="G232" i="1"/>
  <c r="G221" i="1"/>
  <c r="G216" i="1"/>
  <c r="G238" i="1"/>
  <c r="G228" i="1"/>
  <c r="G235" i="1"/>
  <c r="G223" i="1"/>
  <c r="G212" i="1"/>
  <c r="G240" i="1"/>
  <c r="G231" i="1"/>
  <c r="G219" i="1"/>
  <c r="D210" i="1"/>
  <c r="G193" i="1"/>
  <c r="I169" i="1"/>
  <c r="I164" i="1"/>
  <c r="I187" i="1"/>
  <c r="I176" i="1"/>
  <c r="I192" i="1"/>
  <c r="I183" i="1"/>
  <c r="I172" i="1"/>
  <c r="I189" i="1"/>
  <c r="I179" i="1"/>
  <c r="I167" i="1"/>
  <c r="I186" i="1"/>
  <c r="I174" i="1"/>
  <c r="I163" i="1"/>
  <c r="I182" i="1"/>
  <c r="I170" i="1"/>
  <c r="I191" i="1"/>
  <c r="I188" i="1"/>
  <c r="I177" i="1"/>
  <c r="I166" i="1"/>
  <c r="I185" i="1"/>
  <c r="I173" i="1"/>
  <c r="I162" i="1"/>
  <c r="I190" i="1"/>
  <c r="I180" i="1"/>
  <c r="I136" i="1"/>
  <c r="I124" i="1"/>
  <c r="I113" i="1"/>
  <c r="I121" i="1"/>
  <c r="I141" i="1"/>
  <c r="I131" i="1"/>
  <c r="I120" i="1"/>
  <c r="I133" i="1"/>
  <c r="I138" i="1"/>
  <c r="I127" i="1"/>
  <c r="I115" i="1"/>
  <c r="I143" i="1"/>
  <c r="I134" i="1"/>
  <c r="I123" i="1"/>
  <c r="I139" i="1"/>
  <c r="I128" i="1"/>
  <c r="I117" i="1"/>
  <c r="I140" i="1"/>
  <c r="I130" i="1"/>
  <c r="I118" i="1"/>
  <c r="I137" i="1"/>
  <c r="I125" i="1"/>
  <c r="I114" i="1"/>
  <c r="I142" i="1"/>
  <c r="G144" i="1"/>
  <c r="I193" i="1" l="1"/>
  <c r="G242" i="1"/>
  <c r="I234" i="1"/>
  <c r="I222" i="1"/>
  <c r="I239" i="1"/>
  <c r="I229" i="1"/>
  <c r="I218" i="1"/>
  <c r="I236" i="1"/>
  <c r="I225" i="1"/>
  <c r="I213" i="1"/>
  <c r="I241" i="1"/>
  <c r="I232" i="1"/>
  <c r="I221" i="1"/>
  <c r="I238" i="1"/>
  <c r="I228" i="1"/>
  <c r="I216" i="1"/>
  <c r="I235" i="1"/>
  <c r="I223" i="1"/>
  <c r="I212" i="1"/>
  <c r="I240" i="1"/>
  <c r="I231" i="1"/>
  <c r="I219" i="1"/>
  <c r="I237" i="1"/>
  <c r="I226" i="1"/>
  <c r="I215" i="1"/>
  <c r="I211" i="1"/>
  <c r="I144" i="1"/>
  <c r="I242" i="1" l="1"/>
</calcChain>
</file>

<file path=xl/sharedStrings.xml><?xml version="1.0" encoding="utf-8"?>
<sst xmlns="http://schemas.openxmlformats.org/spreadsheetml/2006/main" count="338" uniqueCount="55">
  <si>
    <t xml:space="preserve">kvotefordeling snøkrabbe, </t>
  </si>
  <si>
    <t>en modell for økt verdiskapning , forutbestemte rammebetingelser og som hindrer videre økte overinvisteringer</t>
  </si>
  <si>
    <t>årskvote</t>
  </si>
  <si>
    <t>flex</t>
  </si>
  <si>
    <t>levende</t>
  </si>
  <si>
    <t>forsk/underv</t>
  </si>
  <si>
    <t>til fordeling</t>
  </si>
  <si>
    <t>tot fiske</t>
  </si>
  <si>
    <t>ID kvote</t>
  </si>
  <si>
    <t>Tonn rund</t>
  </si>
  <si>
    <t xml:space="preserve">Fartøy </t>
  </si>
  <si>
    <t>anvendelse</t>
  </si>
  <si>
    <t>Lik kvote</t>
  </si>
  <si>
    <t xml:space="preserve">Kvotefaktor </t>
  </si>
  <si>
    <t>total fiske</t>
  </si>
  <si>
    <t>Munin</t>
  </si>
  <si>
    <t>F</t>
  </si>
  <si>
    <t>Prowes</t>
  </si>
  <si>
    <t>Røstnesvåg</t>
  </si>
  <si>
    <t>L</t>
  </si>
  <si>
    <t>Vima</t>
  </si>
  <si>
    <t>Northeastern</t>
  </si>
  <si>
    <t>Harhaug</t>
  </si>
  <si>
    <t>Kastfjord</t>
  </si>
  <si>
    <t>Artic Pioner</t>
  </si>
  <si>
    <t>Kvitungen</t>
  </si>
  <si>
    <t>Polar Pioner</t>
  </si>
  <si>
    <t>Frøyanes</t>
  </si>
  <si>
    <t>Lyngholm</t>
  </si>
  <si>
    <t>Vestland Artic</t>
  </si>
  <si>
    <t>Hunter</t>
  </si>
  <si>
    <t>Sea Hunter</t>
  </si>
  <si>
    <t>Tromsbas</t>
  </si>
  <si>
    <t>Polarbris</t>
  </si>
  <si>
    <t>Stødig</t>
  </si>
  <si>
    <t>F+L</t>
  </si>
  <si>
    <t>Aksel Joan</t>
  </si>
  <si>
    <t>Sørøyfisk</t>
  </si>
  <si>
    <t>L?</t>
  </si>
  <si>
    <t xml:space="preserve">Nesholmen </t>
  </si>
  <si>
    <t>?</t>
  </si>
  <si>
    <t>xx</t>
  </si>
  <si>
    <t>Sum faktorer</t>
  </si>
  <si>
    <t>ID kvoter som kan sammenslås - og senere splittes ut når kvoten blir stor:)</t>
  </si>
  <si>
    <t xml:space="preserve">"ordinære" kvotebåter </t>
  </si>
  <si>
    <t>gitt tillatelse etter ordinære regler</t>
  </si>
  <si>
    <t xml:space="preserve">"veteran" drift over 8 år </t>
  </si>
  <si>
    <t>gitt tillatelse etter ordinære regler, men har fangstet i 8 år</t>
  </si>
  <si>
    <t xml:space="preserve">nybygg / ombygg </t>
  </si>
  <si>
    <t>gitt tillatelse etter unntaksregler ombygging / nybygg</t>
  </si>
  <si>
    <t>Ved de neste årene 2026, 2027 osv håper vi på videre kvoteøkninger og en enighet om at gruppene etter hvert skal ha 1,0 hver</t>
  </si>
  <si>
    <t>Næringen kan da be om driftsordninger og ID kvoter. Det er viktig at kvotene kan samles (struktureres ) ved lave kvoter og splittes ved fremtidige høye kvoter:)</t>
  </si>
  <si>
    <t>Levendefangstkvoten på 10 % ser ut til å kunne "regulere seg selv"</t>
  </si>
  <si>
    <t>% økning</t>
  </si>
  <si>
    <t xml:space="preserve">drift over 8 år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</si>
</sst>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_-;\-* #,##0.0_-;_-* &quot;-&quot;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sz val="11"/>
      <color rgb="FF0070C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38">
    <xf numFmtId="0" fontId="0" fillId="0" borderId="0" xfId="0"/>
    <xf numFmtId="2" fontId="0" fillId="0" borderId="0" xfId="0" applyNumberFormat="1"/>
    <xf numFmtId="0" fontId="8" fillId="0" borderId="0" xfId="0" applyFont="1"/>
    <xf numFmtId="0" fontId="2" fillId="0" borderId="0" xfId="0" applyFont="1"/>
    <xf numFmtId="0" fontId="3" fillId="0" borderId="0" xfId="0" applyFont="1"/>
    <xf numFmtId="165" fontId="2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5" fontId="2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4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6" fontId="6" fillId="0" borderId="0" xfId="0" applyNumberFormat="1" applyFont="1"/>
    <xf numFmtId="2" fontId="7" fillId="2" borderId="0" xfId="2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165" fontId="2" fillId="0" borderId="5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2" fontId="0" fillId="0" borderId="7" xfId="0" applyNumberFormat="1" applyBorder="1"/>
    <xf numFmtId="2" fontId="2" fillId="0" borderId="2" xfId="0" applyNumberFormat="1" applyFont="1" applyBorder="1" applyAlignment="1">
      <alignment horizontal="left"/>
    </xf>
    <xf numFmtId="2" fontId="2" fillId="0" borderId="0" xfId="0" applyNumberFormat="1" applyFont="1"/>
    <xf numFmtId="2" fontId="2" fillId="0" borderId="0" xfId="1" applyNumberFormat="1" applyFont="1" applyBorder="1" applyAlignment="1">
      <alignment horizontal="center" vertical="center"/>
    </xf>
    <xf numFmtId="0" fontId="7" fillId="2" borderId="0" xfId="2" applyBorder="1"/>
    <xf numFmtId="2" fontId="7" fillId="2" borderId="7" xfId="2" applyNumberFormat="1" applyBorder="1" applyAlignment="1">
      <alignment horizontal="center"/>
    </xf>
  </cellXfs>
  <cellStyles count="3">
    <cellStyle name="Komma" xfId="1" builtinId="3"/>
    <cellStyle name="Normal" xfId="0" builtinId="0"/>
    <cellStyle name="Nøytral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79C0C-4104-4CC3-BBC9-528E7E89AC1E}">
  <dimension ref="A2:M253"/>
  <sheetViews>
    <sheetView tabSelected="1" topLeftCell="A201" workbookViewId="0">
      <selection activeCell="F219" sqref="F219"/>
    </sheetView>
  </sheetViews>
  <sheetFormatPr baseColWidth="10" defaultColWidth="11.42578125" defaultRowHeight="15" x14ac:dyDescent="0.25"/>
  <sheetData>
    <row r="2" spans="1:13" x14ac:dyDescent="0.2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1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15.75" thickBot="1" x14ac:dyDescent="0.3"/>
    <row r="5" spans="1:13" x14ac:dyDescent="0.25">
      <c r="A5" s="17"/>
      <c r="B5" s="18"/>
      <c r="C5" s="18"/>
      <c r="D5" s="19">
        <v>2025</v>
      </c>
      <c r="E5" s="19" t="s">
        <v>2</v>
      </c>
      <c r="F5" s="19" t="s">
        <v>3</v>
      </c>
      <c r="G5" s="20" t="s">
        <v>4</v>
      </c>
      <c r="H5" s="19" t="s">
        <v>5</v>
      </c>
      <c r="I5" s="19" t="s">
        <v>6</v>
      </c>
      <c r="J5" s="19" t="s">
        <v>7</v>
      </c>
      <c r="K5" s="18"/>
      <c r="L5" s="18"/>
      <c r="M5" s="28"/>
    </row>
    <row r="6" spans="1:13" x14ac:dyDescent="0.25">
      <c r="A6" s="22"/>
      <c r="D6" s="3"/>
      <c r="E6" s="3"/>
      <c r="F6" s="3"/>
      <c r="G6" s="4"/>
      <c r="H6" s="3"/>
      <c r="I6" s="3" t="s">
        <v>8</v>
      </c>
      <c r="M6" s="23"/>
    </row>
    <row r="7" spans="1:13" x14ac:dyDescent="0.25">
      <c r="A7" s="22"/>
      <c r="D7" s="3" t="s">
        <v>9</v>
      </c>
      <c r="E7" s="5">
        <v>12725</v>
      </c>
      <c r="F7" s="5">
        <v>706</v>
      </c>
      <c r="G7" s="6">
        <v>1202</v>
      </c>
      <c r="H7" s="5">
        <v>50</v>
      </c>
      <c r="I7" s="5">
        <f>E7-F7-H7</f>
        <v>11969</v>
      </c>
      <c r="J7" s="7">
        <f>I7</f>
        <v>11969</v>
      </c>
      <c r="M7" s="23"/>
    </row>
    <row r="8" spans="1:13" x14ac:dyDescent="0.25">
      <c r="A8" s="22"/>
      <c r="M8" s="23"/>
    </row>
    <row r="9" spans="1:13" x14ac:dyDescent="0.25">
      <c r="A9" s="22"/>
      <c r="M9" s="23"/>
    </row>
    <row r="10" spans="1:13" x14ac:dyDescent="0.25">
      <c r="A10" s="22"/>
      <c r="B10" t="s">
        <v>10</v>
      </c>
      <c r="C10" t="s">
        <v>11</v>
      </c>
      <c r="D10" s="8" t="s">
        <v>12</v>
      </c>
      <c r="F10" s="8" t="s">
        <v>13</v>
      </c>
      <c r="G10" s="8" t="s">
        <v>8</v>
      </c>
      <c r="I10" s="8" t="s">
        <v>14</v>
      </c>
      <c r="M10" s="23"/>
    </row>
    <row r="11" spans="1:13" x14ac:dyDescent="0.25">
      <c r="A11" s="22"/>
      <c r="D11" s="9">
        <f>J7/24</f>
        <v>498.70833333333331</v>
      </c>
      <c r="F11" s="8"/>
      <c r="G11" s="8"/>
      <c r="M11" s="23"/>
    </row>
    <row r="12" spans="1:13" x14ac:dyDescent="0.25">
      <c r="A12" s="22">
        <v>1</v>
      </c>
      <c r="B12" t="s">
        <v>15</v>
      </c>
      <c r="C12" s="8" t="s">
        <v>16</v>
      </c>
      <c r="D12" s="8"/>
      <c r="F12" s="10">
        <f>D49</f>
        <v>1</v>
      </c>
      <c r="G12" s="11">
        <f>I7/F43*F12</f>
        <v>526.1098901098901</v>
      </c>
      <c r="I12" s="12">
        <f>J7/F43*F12</f>
        <v>526.1098901098901</v>
      </c>
      <c r="M12" s="23"/>
    </row>
    <row r="13" spans="1:13" x14ac:dyDescent="0.25">
      <c r="A13" s="22">
        <v>2</v>
      </c>
      <c r="B13" t="s">
        <v>17</v>
      </c>
      <c r="C13" s="8" t="s">
        <v>16</v>
      </c>
      <c r="D13" s="8"/>
      <c r="F13" s="10">
        <f>D50</f>
        <v>1.5</v>
      </c>
      <c r="G13" s="11">
        <f>(I7/F43)*F13</f>
        <v>789.16483516483515</v>
      </c>
      <c r="I13" s="12">
        <f>J7/F43*F13</f>
        <v>789.16483516483515</v>
      </c>
      <c r="M13" s="23"/>
    </row>
    <row r="14" spans="1:13" x14ac:dyDescent="0.25">
      <c r="A14" s="22">
        <v>3</v>
      </c>
      <c r="B14" t="s">
        <v>18</v>
      </c>
      <c r="C14" s="8" t="s">
        <v>19</v>
      </c>
      <c r="D14" s="8"/>
      <c r="F14" s="10">
        <f>D49</f>
        <v>1</v>
      </c>
      <c r="G14" s="13">
        <f>(I7/F43)*F14</f>
        <v>526.1098901098901</v>
      </c>
      <c r="I14" s="12">
        <f>J7/F43*F14</f>
        <v>526.1098901098901</v>
      </c>
      <c r="M14" s="23"/>
    </row>
    <row r="15" spans="1:13" x14ac:dyDescent="0.25">
      <c r="A15" s="22"/>
      <c r="C15" s="8"/>
      <c r="D15" s="8"/>
      <c r="F15" s="10"/>
      <c r="G15" s="11"/>
      <c r="M15" s="23"/>
    </row>
    <row r="16" spans="1:13" x14ac:dyDescent="0.25">
      <c r="A16" s="22">
        <v>4</v>
      </c>
      <c r="B16" t="s">
        <v>20</v>
      </c>
      <c r="C16" s="8" t="s">
        <v>16</v>
      </c>
      <c r="D16" s="8"/>
      <c r="F16" s="10">
        <f>D49</f>
        <v>1</v>
      </c>
      <c r="G16" s="11">
        <f>I7/F43*F16</f>
        <v>526.1098901098901</v>
      </c>
      <c r="I16" s="12">
        <f>J7/F43*F16</f>
        <v>526.1098901098901</v>
      </c>
      <c r="M16" s="23"/>
    </row>
    <row r="17" spans="1:13" x14ac:dyDescent="0.25">
      <c r="A17" s="22">
        <v>5</v>
      </c>
      <c r="B17" t="s">
        <v>21</v>
      </c>
      <c r="C17" s="8" t="s">
        <v>16</v>
      </c>
      <c r="D17" s="8"/>
      <c r="F17" s="10">
        <f>D50</f>
        <v>1.5</v>
      </c>
      <c r="G17" s="11">
        <f>I7/F43*F17</f>
        <v>789.16483516483515</v>
      </c>
      <c r="I17" s="12">
        <f>J7/F43*F17</f>
        <v>789.16483516483515</v>
      </c>
      <c r="M17" s="23"/>
    </row>
    <row r="18" spans="1:13" x14ac:dyDescent="0.25">
      <c r="A18" s="22"/>
      <c r="C18" s="8"/>
      <c r="D18" s="8"/>
      <c r="F18" s="10"/>
      <c r="G18" s="11"/>
      <c r="M18" s="23"/>
    </row>
    <row r="19" spans="1:13" x14ac:dyDescent="0.25">
      <c r="A19" s="22">
        <v>6</v>
      </c>
      <c r="B19" t="s">
        <v>22</v>
      </c>
      <c r="C19" s="8" t="s">
        <v>16</v>
      </c>
      <c r="D19" s="8"/>
      <c r="F19" s="10">
        <f>D50</f>
        <v>1.5</v>
      </c>
      <c r="G19" s="11">
        <f>I7/F43*F19</f>
        <v>789.16483516483515</v>
      </c>
      <c r="I19" s="12">
        <f>J7/F43*F19</f>
        <v>789.16483516483515</v>
      </c>
      <c r="M19" s="23"/>
    </row>
    <row r="20" spans="1:13" x14ac:dyDescent="0.25">
      <c r="A20" s="22">
        <v>7</v>
      </c>
      <c r="B20" t="s">
        <v>23</v>
      </c>
      <c r="C20" s="8" t="s">
        <v>16</v>
      </c>
      <c r="D20" s="8"/>
      <c r="F20" s="10">
        <f>D51</f>
        <v>0.75</v>
      </c>
      <c r="G20" s="11">
        <f>I7/F43*F20</f>
        <v>394.58241758241758</v>
      </c>
      <c r="I20" s="12">
        <f>J7/F43*F20</f>
        <v>394.58241758241758</v>
      </c>
      <c r="M20" s="23"/>
    </row>
    <row r="21" spans="1:13" x14ac:dyDescent="0.25">
      <c r="A21" s="22"/>
      <c r="C21" s="8"/>
      <c r="D21" s="8"/>
      <c r="F21" s="10"/>
      <c r="G21" s="11"/>
      <c r="M21" s="23"/>
    </row>
    <row r="22" spans="1:13" x14ac:dyDescent="0.25">
      <c r="A22" s="22">
        <v>8</v>
      </c>
      <c r="B22" t="s">
        <v>24</v>
      </c>
      <c r="C22" s="8" t="s">
        <v>16</v>
      </c>
      <c r="D22" s="8"/>
      <c r="F22" s="10">
        <f>D50</f>
        <v>1.5</v>
      </c>
      <c r="G22" s="11">
        <f>I7/F43*F22</f>
        <v>789.16483516483515</v>
      </c>
      <c r="I22" s="12">
        <f>J7/F43*F22</f>
        <v>789.16483516483515</v>
      </c>
      <c r="M22" s="23"/>
    </row>
    <row r="23" spans="1:13" x14ac:dyDescent="0.25">
      <c r="A23" s="22">
        <v>9</v>
      </c>
      <c r="B23" t="s">
        <v>25</v>
      </c>
      <c r="C23" s="8" t="s">
        <v>16</v>
      </c>
      <c r="D23" s="8"/>
      <c r="F23" s="10">
        <f>D50</f>
        <v>1.5</v>
      </c>
      <c r="G23" s="11">
        <f>I7/F43*F23</f>
        <v>789.16483516483515</v>
      </c>
      <c r="I23" s="12">
        <f>J7/F43*F23</f>
        <v>789.16483516483515</v>
      </c>
      <c r="M23" s="23"/>
    </row>
    <row r="24" spans="1:13" x14ac:dyDescent="0.25">
      <c r="A24" s="22">
        <v>10</v>
      </c>
      <c r="B24" t="s">
        <v>26</v>
      </c>
      <c r="C24" s="8" t="s">
        <v>16</v>
      </c>
      <c r="D24" s="8"/>
      <c r="F24" s="10">
        <f>D50</f>
        <v>1.5</v>
      </c>
      <c r="G24" s="11">
        <f>I7/F43*F24</f>
        <v>789.16483516483515</v>
      </c>
      <c r="I24" s="12">
        <f>J7/F43*F24</f>
        <v>789.16483516483515</v>
      </c>
      <c r="M24" s="23"/>
    </row>
    <row r="25" spans="1:13" x14ac:dyDescent="0.25">
      <c r="A25" s="22"/>
      <c r="C25" s="8"/>
      <c r="D25" s="8"/>
      <c r="F25" s="10"/>
      <c r="G25" s="11"/>
      <c r="M25" s="23"/>
    </row>
    <row r="26" spans="1:13" x14ac:dyDescent="0.25">
      <c r="A26" s="22">
        <v>11</v>
      </c>
      <c r="B26" t="s">
        <v>27</v>
      </c>
      <c r="C26" s="8" t="s">
        <v>16</v>
      </c>
      <c r="D26" s="8"/>
      <c r="F26" s="10">
        <f>D51</f>
        <v>0.75</v>
      </c>
      <c r="G26" s="11">
        <f>I7/F43*F26</f>
        <v>394.58241758241758</v>
      </c>
      <c r="I26" s="12">
        <f>J7/F43*F26</f>
        <v>394.58241758241758</v>
      </c>
      <c r="M26" s="23"/>
    </row>
    <row r="27" spans="1:13" x14ac:dyDescent="0.25">
      <c r="A27" s="22">
        <v>12</v>
      </c>
      <c r="B27" t="s">
        <v>28</v>
      </c>
      <c r="C27" s="8" t="s">
        <v>16</v>
      </c>
      <c r="D27" s="8"/>
      <c r="F27" s="10">
        <f>D51</f>
        <v>0.75</v>
      </c>
      <c r="G27" s="11">
        <f>I7/F43*F27</f>
        <v>394.58241758241758</v>
      </c>
      <c r="I27" s="12">
        <f>J7/F43*F27</f>
        <v>394.58241758241758</v>
      </c>
      <c r="M27" s="23"/>
    </row>
    <row r="28" spans="1:13" x14ac:dyDescent="0.25">
      <c r="A28" s="22"/>
      <c r="C28" s="8"/>
      <c r="D28" s="8"/>
      <c r="F28" s="10"/>
      <c r="G28" s="11"/>
      <c r="M28" s="23"/>
    </row>
    <row r="29" spans="1:13" x14ac:dyDescent="0.25">
      <c r="A29" s="22">
        <v>13</v>
      </c>
      <c r="B29" t="s">
        <v>29</v>
      </c>
      <c r="C29" s="8" t="s">
        <v>16</v>
      </c>
      <c r="D29" s="8"/>
      <c r="F29" s="10">
        <f>D51</f>
        <v>0.75</v>
      </c>
      <c r="G29" s="11">
        <f>I7/F43*F29</f>
        <v>394.58241758241758</v>
      </c>
      <c r="I29" s="12">
        <f>J7/F43*F29</f>
        <v>394.58241758241758</v>
      </c>
      <c r="M29" s="23"/>
    </row>
    <row r="30" spans="1:13" x14ac:dyDescent="0.25">
      <c r="A30" s="22">
        <v>14</v>
      </c>
      <c r="C30" s="8" t="s">
        <v>19</v>
      </c>
      <c r="D30" s="8"/>
      <c r="F30" s="10"/>
      <c r="G30" s="13">
        <f>I7/F43*F30</f>
        <v>0</v>
      </c>
      <c r="I30" s="12">
        <f>J7/F43*F30</f>
        <v>0</v>
      </c>
      <c r="M30" s="23"/>
    </row>
    <row r="31" spans="1:13" x14ac:dyDescent="0.25">
      <c r="A31" s="22"/>
      <c r="C31" s="8"/>
      <c r="D31" s="8"/>
      <c r="F31" s="10"/>
      <c r="G31" s="11"/>
      <c r="M31" s="23"/>
    </row>
    <row r="32" spans="1:13" x14ac:dyDescent="0.25">
      <c r="A32" s="22">
        <v>15</v>
      </c>
      <c r="B32" t="s">
        <v>30</v>
      </c>
      <c r="C32" s="8" t="s">
        <v>16</v>
      </c>
      <c r="D32" s="8"/>
      <c r="F32" s="10">
        <f>D49</f>
        <v>1</v>
      </c>
      <c r="G32" s="11">
        <f>I7/F43*F32</f>
        <v>526.1098901098901</v>
      </c>
      <c r="I32" s="12">
        <f>J7/F43*F32</f>
        <v>526.1098901098901</v>
      </c>
      <c r="M32" s="23"/>
    </row>
    <row r="33" spans="1:13" x14ac:dyDescent="0.25">
      <c r="A33" s="22">
        <v>16</v>
      </c>
      <c r="B33" t="s">
        <v>31</v>
      </c>
      <c r="C33" s="8" t="s">
        <v>19</v>
      </c>
      <c r="D33" s="8"/>
      <c r="F33" s="10">
        <f>D51</f>
        <v>0.75</v>
      </c>
      <c r="G33" s="13">
        <f>I7/F43*F33</f>
        <v>394.58241758241758</v>
      </c>
      <c r="I33" s="12">
        <f>J7/F43*F33</f>
        <v>394.58241758241758</v>
      </c>
      <c r="M33" s="23"/>
    </row>
    <row r="34" spans="1:13" x14ac:dyDescent="0.25">
      <c r="A34" s="22"/>
      <c r="C34" s="8"/>
      <c r="D34" s="8"/>
      <c r="F34" s="10"/>
      <c r="G34" s="11"/>
      <c r="M34" s="23"/>
    </row>
    <row r="35" spans="1:13" x14ac:dyDescent="0.25">
      <c r="A35" s="22">
        <v>17</v>
      </c>
      <c r="B35" t="s">
        <v>32</v>
      </c>
      <c r="C35" s="8" t="s">
        <v>16</v>
      </c>
      <c r="D35" s="8"/>
      <c r="F35" s="10">
        <f>D50</f>
        <v>1.5</v>
      </c>
      <c r="G35" s="11">
        <f>I7/F43*F35</f>
        <v>789.16483516483515</v>
      </c>
      <c r="I35" s="12">
        <f>J7/F43*F35</f>
        <v>789.16483516483515</v>
      </c>
      <c r="M35" s="23"/>
    </row>
    <row r="36" spans="1:13" x14ac:dyDescent="0.25">
      <c r="A36" s="22">
        <v>18</v>
      </c>
      <c r="B36" t="s">
        <v>33</v>
      </c>
      <c r="C36" s="8" t="s">
        <v>16</v>
      </c>
      <c r="D36" s="8"/>
      <c r="F36" s="10">
        <f>D51</f>
        <v>0.75</v>
      </c>
      <c r="G36" s="11">
        <f>I7/F43*F36</f>
        <v>394.58241758241758</v>
      </c>
      <c r="I36" s="12">
        <f>J7/F43*F36</f>
        <v>394.58241758241758</v>
      </c>
      <c r="M36" s="23"/>
    </row>
    <row r="37" spans="1:13" x14ac:dyDescent="0.25">
      <c r="A37" s="22">
        <v>19</v>
      </c>
      <c r="B37" t="s">
        <v>34</v>
      </c>
      <c r="C37" s="8" t="s">
        <v>35</v>
      </c>
      <c r="D37" s="8"/>
      <c r="F37" s="10">
        <f>D51</f>
        <v>0.75</v>
      </c>
      <c r="G37" s="13">
        <f>I7/F43*F37</f>
        <v>394.58241758241758</v>
      </c>
      <c r="I37" s="12">
        <f>J7/F43*F37</f>
        <v>394.58241758241758</v>
      </c>
      <c r="M37" s="23"/>
    </row>
    <row r="38" spans="1:13" x14ac:dyDescent="0.25">
      <c r="A38" s="22">
        <v>20</v>
      </c>
      <c r="B38" t="s">
        <v>36</v>
      </c>
      <c r="C38" s="8" t="s">
        <v>19</v>
      </c>
      <c r="D38" s="8"/>
      <c r="F38" s="10">
        <f>D51</f>
        <v>0.75</v>
      </c>
      <c r="G38" s="13">
        <f>I7/F43*F38</f>
        <v>394.58241758241758</v>
      </c>
      <c r="I38" s="12">
        <f>J7/F43*F38</f>
        <v>394.58241758241758</v>
      </c>
      <c r="M38" s="23"/>
    </row>
    <row r="39" spans="1:13" x14ac:dyDescent="0.25">
      <c r="A39" s="22">
        <v>21</v>
      </c>
      <c r="B39" t="s">
        <v>37</v>
      </c>
      <c r="C39" s="8" t="s">
        <v>38</v>
      </c>
      <c r="D39" s="8"/>
      <c r="F39" s="10">
        <f>D51</f>
        <v>0.75</v>
      </c>
      <c r="G39" s="11">
        <f>I7/F43*F39</f>
        <v>394.58241758241758</v>
      </c>
      <c r="I39" s="12">
        <f>J7/F43*F39</f>
        <v>394.58241758241758</v>
      </c>
      <c r="M39" s="23"/>
    </row>
    <row r="40" spans="1:13" x14ac:dyDescent="0.25">
      <c r="A40" s="22">
        <v>22</v>
      </c>
      <c r="B40" t="s">
        <v>39</v>
      </c>
      <c r="C40" s="8" t="s">
        <v>40</v>
      </c>
      <c r="D40" s="8"/>
      <c r="F40" s="10">
        <f>D51</f>
        <v>0.75</v>
      </c>
      <c r="G40" s="11">
        <f>I7/F43*F40</f>
        <v>394.58241758241758</v>
      </c>
      <c r="I40" s="12">
        <f>J7/F43*F40</f>
        <v>394.58241758241758</v>
      </c>
      <c r="M40" s="23"/>
    </row>
    <row r="41" spans="1:13" x14ac:dyDescent="0.25">
      <c r="A41" s="22">
        <v>23</v>
      </c>
      <c r="B41" t="s">
        <v>41</v>
      </c>
      <c r="C41" s="8" t="s">
        <v>40</v>
      </c>
      <c r="D41" s="8"/>
      <c r="F41" s="10"/>
      <c r="G41" s="11">
        <f>I7/F43*F41</f>
        <v>0</v>
      </c>
      <c r="I41" s="12">
        <f>J7/F43*F41</f>
        <v>0</v>
      </c>
      <c r="M41" s="23"/>
    </row>
    <row r="42" spans="1:13" ht="17.25" x14ac:dyDescent="0.4">
      <c r="A42" s="22">
        <v>24</v>
      </c>
      <c r="B42" t="s">
        <v>41</v>
      </c>
      <c r="C42" s="8" t="s">
        <v>40</v>
      </c>
      <c r="F42" s="14">
        <f>D51</f>
        <v>0.75</v>
      </c>
      <c r="G42" s="15">
        <f>I7/F43*F42</f>
        <v>394.58241758241758</v>
      </c>
      <c r="I42" s="15">
        <f>J7/F43*F42</f>
        <v>394.58241758241758</v>
      </c>
      <c r="M42" s="23"/>
    </row>
    <row r="43" spans="1:13" x14ac:dyDescent="0.25">
      <c r="A43" s="22"/>
      <c r="C43" s="8"/>
      <c r="E43" t="s">
        <v>42</v>
      </c>
      <c r="F43" s="10">
        <f>F12+F13+F14+F16+F17+F19+F20+F22+F23+F24+F26+F27+F29+F30+F32+F33+F35+F36+F37+F38+F39+F40+F41+F42</f>
        <v>22.75</v>
      </c>
      <c r="G43" s="12">
        <f>G12+G13+G14+G16+G17+G19+G20+G22+G23+G24+G26+G27+G29+G30+G32+G33+G35+G36+G37+G38+G39+G40+G41+G42</f>
        <v>11969.000000000004</v>
      </c>
      <c r="I43" s="12">
        <f>I12+I13+I14+I16+I17+I19+I20+I22+I23+I24+I26+I27+I29+I30+I32+I33+I35+I36+I37+I38+I39+I40+I41+I42</f>
        <v>11969.000000000004</v>
      </c>
      <c r="M43" s="23"/>
    </row>
    <row r="44" spans="1:13" x14ac:dyDescent="0.25">
      <c r="A44" s="22"/>
      <c r="C44" s="8"/>
      <c r="M44" s="23"/>
    </row>
    <row r="45" spans="1:13" x14ac:dyDescent="0.25">
      <c r="A45" s="22"/>
      <c r="C45" s="8"/>
      <c r="M45" s="23"/>
    </row>
    <row r="46" spans="1:13" x14ac:dyDescent="0.25">
      <c r="A46" s="22"/>
      <c r="C46" s="8"/>
      <c r="M46" s="23"/>
    </row>
    <row r="47" spans="1:13" x14ac:dyDescent="0.25">
      <c r="A47" s="22"/>
      <c r="B47" t="s">
        <v>43</v>
      </c>
      <c r="C47" s="8"/>
      <c r="M47" s="23"/>
    </row>
    <row r="48" spans="1:13" x14ac:dyDescent="0.25">
      <c r="A48" s="22"/>
      <c r="C48" s="8"/>
      <c r="M48" s="23"/>
    </row>
    <row r="49" spans="1:13" x14ac:dyDescent="0.25">
      <c r="A49" s="22"/>
      <c r="B49" t="s">
        <v>44</v>
      </c>
      <c r="C49" s="8"/>
      <c r="D49" s="16">
        <v>1</v>
      </c>
      <c r="E49" t="s">
        <v>45</v>
      </c>
      <c r="M49" s="23"/>
    </row>
    <row r="50" spans="1:13" x14ac:dyDescent="0.25">
      <c r="A50" s="22"/>
      <c r="B50" t="s">
        <v>46</v>
      </c>
      <c r="D50" s="16">
        <v>1.5</v>
      </c>
      <c r="E50" t="s">
        <v>47</v>
      </c>
      <c r="M50" s="23"/>
    </row>
    <row r="51" spans="1:13" x14ac:dyDescent="0.25">
      <c r="A51" s="22"/>
      <c r="B51" t="s">
        <v>48</v>
      </c>
      <c r="D51" s="16">
        <v>0.75</v>
      </c>
      <c r="E51" t="s">
        <v>49</v>
      </c>
      <c r="M51" s="23"/>
    </row>
    <row r="52" spans="1:13" x14ac:dyDescent="0.25">
      <c r="A52" s="22"/>
      <c r="M52" s="23"/>
    </row>
    <row r="53" spans="1:13" x14ac:dyDescent="0.25">
      <c r="A53" s="22"/>
      <c r="B53" t="s">
        <v>50</v>
      </c>
      <c r="M53" s="23"/>
    </row>
    <row r="54" spans="1:13" x14ac:dyDescent="0.25">
      <c r="A54" s="22"/>
      <c r="B54" t="s">
        <v>51</v>
      </c>
      <c r="M54" s="23"/>
    </row>
    <row r="55" spans="1:13" ht="15.75" thickBot="1" x14ac:dyDescent="0.3">
      <c r="A55" s="25"/>
      <c r="B55" s="26" t="s">
        <v>52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7"/>
    </row>
    <row r="56" spans="1:13" ht="15.75" thickBot="1" x14ac:dyDescent="0.3"/>
    <row r="57" spans="1:13" x14ac:dyDescent="0.25">
      <c r="A57" s="17"/>
      <c r="B57" s="18"/>
      <c r="C57" s="18"/>
      <c r="D57" s="19">
        <v>2026</v>
      </c>
      <c r="E57" s="19" t="s">
        <v>2</v>
      </c>
      <c r="F57" s="19" t="s">
        <v>3</v>
      </c>
      <c r="G57" s="20" t="s">
        <v>4</v>
      </c>
      <c r="H57" s="19" t="s">
        <v>5</v>
      </c>
      <c r="I57" s="19" t="s">
        <v>6</v>
      </c>
      <c r="J57" s="21" t="s">
        <v>7</v>
      </c>
    </row>
    <row r="58" spans="1:13" x14ac:dyDescent="0.25">
      <c r="A58" s="22"/>
      <c r="D58" s="3"/>
      <c r="E58" s="3"/>
      <c r="F58" s="3"/>
      <c r="G58" s="4"/>
      <c r="H58" s="3"/>
      <c r="I58" s="3" t="s">
        <v>8</v>
      </c>
      <c r="J58" s="23"/>
    </row>
    <row r="59" spans="1:13" x14ac:dyDescent="0.25">
      <c r="A59" s="22"/>
      <c r="B59" s="36">
        <v>25</v>
      </c>
      <c r="C59" s="3" t="s">
        <v>53</v>
      </c>
      <c r="D59" s="3" t="s">
        <v>9</v>
      </c>
      <c r="E59" s="5">
        <f>E7*(1+B59/100)</f>
        <v>15906.25</v>
      </c>
      <c r="F59" s="5"/>
      <c r="G59" s="6">
        <f>E59*0.1</f>
        <v>1590.625</v>
      </c>
      <c r="H59" s="5">
        <v>50</v>
      </c>
      <c r="I59" s="5">
        <f>E59-G59-H59</f>
        <v>14265.625</v>
      </c>
      <c r="J59" s="24">
        <f>I59</f>
        <v>14265.625</v>
      </c>
    </row>
    <row r="60" spans="1:13" x14ac:dyDescent="0.25">
      <c r="A60" s="22"/>
      <c r="J60" s="23"/>
    </row>
    <row r="61" spans="1:13" x14ac:dyDescent="0.25">
      <c r="A61" s="22"/>
      <c r="J61" s="23"/>
    </row>
    <row r="62" spans="1:13" x14ac:dyDescent="0.25">
      <c r="A62" s="22"/>
      <c r="B62" t="s">
        <v>10</v>
      </c>
      <c r="C62" t="s">
        <v>11</v>
      </c>
      <c r="D62" s="8" t="s">
        <v>12</v>
      </c>
      <c r="F62" s="8" t="s">
        <v>13</v>
      </c>
      <c r="G62" s="8" t="s">
        <v>8</v>
      </c>
      <c r="I62" s="8" t="s">
        <v>14</v>
      </c>
      <c r="J62" s="23"/>
    </row>
    <row r="63" spans="1:13" x14ac:dyDescent="0.25">
      <c r="A63" s="22"/>
      <c r="D63" s="9">
        <f>J59/24</f>
        <v>594.40104166666663</v>
      </c>
      <c r="F63" s="8"/>
      <c r="G63" s="8"/>
      <c r="J63" s="23"/>
    </row>
    <row r="64" spans="1:13" x14ac:dyDescent="0.25">
      <c r="A64" s="22">
        <v>1</v>
      </c>
      <c r="B64" t="s">
        <v>15</v>
      </c>
      <c r="C64" s="8" t="s">
        <v>16</v>
      </c>
      <c r="D64" s="8"/>
      <c r="F64" s="10">
        <f>D99</f>
        <v>1</v>
      </c>
      <c r="G64" s="11">
        <f>I59/F95*F64</f>
        <v>616.22570194384423</v>
      </c>
      <c r="I64" s="12">
        <f>J59/F95*F64</f>
        <v>616.22570194384423</v>
      </c>
      <c r="J64" s="23"/>
    </row>
    <row r="65" spans="1:10" x14ac:dyDescent="0.25">
      <c r="A65" s="22">
        <v>2</v>
      </c>
      <c r="B65" t="s">
        <v>17</v>
      </c>
      <c r="C65" s="8" t="s">
        <v>16</v>
      </c>
      <c r="D65" s="8"/>
      <c r="F65" s="10">
        <f>D100</f>
        <v>1.4</v>
      </c>
      <c r="G65" s="11">
        <f>(I59/F95)*F65</f>
        <v>862.71598272138192</v>
      </c>
      <c r="I65" s="12">
        <f>J59/F95*F65</f>
        <v>862.71598272138192</v>
      </c>
      <c r="J65" s="23"/>
    </row>
    <row r="66" spans="1:10" x14ac:dyDescent="0.25">
      <c r="A66" s="22">
        <v>3</v>
      </c>
      <c r="B66" t="s">
        <v>18</v>
      </c>
      <c r="C66" s="8" t="s">
        <v>19</v>
      </c>
      <c r="D66" s="8"/>
      <c r="F66" s="10">
        <f>D99</f>
        <v>1</v>
      </c>
      <c r="G66" s="13">
        <f>(I59/F95)*F66</f>
        <v>616.22570194384423</v>
      </c>
      <c r="I66" s="12">
        <f>J59/F95*F66</f>
        <v>616.22570194384423</v>
      </c>
      <c r="J66" s="23"/>
    </row>
    <row r="67" spans="1:10" x14ac:dyDescent="0.25">
      <c r="A67" s="22"/>
      <c r="C67" s="8"/>
      <c r="D67" s="8"/>
      <c r="F67" s="10"/>
      <c r="G67" s="11"/>
      <c r="J67" s="23"/>
    </row>
    <row r="68" spans="1:10" x14ac:dyDescent="0.25">
      <c r="A68" s="22">
        <v>4</v>
      </c>
      <c r="B68" t="s">
        <v>20</v>
      </c>
      <c r="C68" s="8" t="s">
        <v>16</v>
      </c>
      <c r="D68" s="8"/>
      <c r="F68" s="10">
        <f>D99</f>
        <v>1</v>
      </c>
      <c r="G68" s="11">
        <f>I59/F95*F68</f>
        <v>616.22570194384423</v>
      </c>
      <c r="I68" s="12">
        <f>J59/F95*F68</f>
        <v>616.22570194384423</v>
      </c>
      <c r="J68" s="23"/>
    </row>
    <row r="69" spans="1:10" x14ac:dyDescent="0.25">
      <c r="A69" s="22">
        <v>5</v>
      </c>
      <c r="B69" t="s">
        <v>21</v>
      </c>
      <c r="C69" s="8" t="s">
        <v>16</v>
      </c>
      <c r="D69" s="8"/>
      <c r="F69" s="10">
        <f>D100</f>
        <v>1.4</v>
      </c>
      <c r="G69" s="11">
        <f>I59/F95*F69</f>
        <v>862.71598272138192</v>
      </c>
      <c r="I69" s="12">
        <f>J59/F95*F69</f>
        <v>862.71598272138192</v>
      </c>
      <c r="J69" s="23"/>
    </row>
    <row r="70" spans="1:10" x14ac:dyDescent="0.25">
      <c r="A70" s="22"/>
      <c r="C70" s="8"/>
      <c r="D70" s="8"/>
      <c r="F70" s="10"/>
      <c r="G70" s="11"/>
      <c r="J70" s="23"/>
    </row>
    <row r="71" spans="1:10" x14ac:dyDescent="0.25">
      <c r="A71" s="22">
        <v>6</v>
      </c>
      <c r="B71" t="s">
        <v>22</v>
      </c>
      <c r="C71" s="8" t="s">
        <v>16</v>
      </c>
      <c r="D71" s="8"/>
      <c r="F71" s="10">
        <f>D100</f>
        <v>1.4</v>
      </c>
      <c r="G71" s="11">
        <f>I59/F95*F71</f>
        <v>862.71598272138192</v>
      </c>
      <c r="I71" s="12">
        <f>J59/F95*F71</f>
        <v>862.71598272138192</v>
      </c>
      <c r="J71" s="23"/>
    </row>
    <row r="72" spans="1:10" x14ac:dyDescent="0.25">
      <c r="A72" s="22">
        <v>7</v>
      </c>
      <c r="B72" t="s">
        <v>23</v>
      </c>
      <c r="C72" s="8" t="s">
        <v>16</v>
      </c>
      <c r="D72" s="8"/>
      <c r="F72" s="10">
        <f>D101</f>
        <v>0.85</v>
      </c>
      <c r="G72" s="11">
        <f>I59/F95*F72</f>
        <v>523.79184665226762</v>
      </c>
      <c r="I72" s="12">
        <f>J59/F95*F72</f>
        <v>523.79184665226762</v>
      </c>
      <c r="J72" s="23"/>
    </row>
    <row r="73" spans="1:10" x14ac:dyDescent="0.25">
      <c r="A73" s="22"/>
      <c r="C73" s="8"/>
      <c r="D73" s="8"/>
      <c r="F73" s="10"/>
      <c r="G73" s="11"/>
      <c r="J73" s="23"/>
    </row>
    <row r="74" spans="1:10" x14ac:dyDescent="0.25">
      <c r="A74" s="22">
        <v>8</v>
      </c>
      <c r="B74" t="s">
        <v>24</v>
      </c>
      <c r="C74" s="8" t="s">
        <v>16</v>
      </c>
      <c r="D74" s="8"/>
      <c r="F74" s="10">
        <f>D100</f>
        <v>1.4</v>
      </c>
      <c r="G74" s="11">
        <f>I59/F95*F74</f>
        <v>862.71598272138192</v>
      </c>
      <c r="I74" s="12">
        <f>J59/F95*F74</f>
        <v>862.71598272138192</v>
      </c>
      <c r="J74" s="23"/>
    </row>
    <row r="75" spans="1:10" x14ac:dyDescent="0.25">
      <c r="A75" s="22">
        <v>9</v>
      </c>
      <c r="B75" t="s">
        <v>25</v>
      </c>
      <c r="C75" s="8" t="s">
        <v>16</v>
      </c>
      <c r="D75" s="8"/>
      <c r="F75" s="10">
        <f>D100</f>
        <v>1.4</v>
      </c>
      <c r="G75" s="11">
        <f>I59/F95*F75</f>
        <v>862.71598272138192</v>
      </c>
      <c r="I75" s="12">
        <f>J59/F95*F75</f>
        <v>862.71598272138192</v>
      </c>
      <c r="J75" s="23"/>
    </row>
    <row r="76" spans="1:10" x14ac:dyDescent="0.25">
      <c r="A76" s="22">
        <v>10</v>
      </c>
      <c r="B76" t="s">
        <v>26</v>
      </c>
      <c r="C76" s="8" t="s">
        <v>16</v>
      </c>
      <c r="D76" s="8"/>
      <c r="F76" s="10">
        <f>D100</f>
        <v>1.4</v>
      </c>
      <c r="G76" s="11">
        <f>I59/F95*F76</f>
        <v>862.71598272138192</v>
      </c>
      <c r="I76" s="12">
        <f>J59/F95*F76</f>
        <v>862.71598272138192</v>
      </c>
      <c r="J76" s="23"/>
    </row>
    <row r="77" spans="1:10" x14ac:dyDescent="0.25">
      <c r="A77" s="22"/>
      <c r="C77" s="8"/>
      <c r="D77" s="8"/>
      <c r="F77" s="10"/>
      <c r="G77" s="11"/>
      <c r="J77" s="23"/>
    </row>
    <row r="78" spans="1:10" x14ac:dyDescent="0.25">
      <c r="A78" s="22">
        <v>11</v>
      </c>
      <c r="B78" t="s">
        <v>27</v>
      </c>
      <c r="C78" s="8" t="s">
        <v>16</v>
      </c>
      <c r="D78" s="8"/>
      <c r="F78" s="10">
        <f>D101</f>
        <v>0.85</v>
      </c>
      <c r="G78" s="11">
        <f>I59/F95*F78</f>
        <v>523.79184665226762</v>
      </c>
      <c r="I78" s="12">
        <f>J59/F95*F78</f>
        <v>523.79184665226762</v>
      </c>
      <c r="J78" s="23"/>
    </row>
    <row r="79" spans="1:10" x14ac:dyDescent="0.25">
      <c r="A79" s="22">
        <v>12</v>
      </c>
      <c r="B79" t="s">
        <v>28</v>
      </c>
      <c r="C79" s="8" t="s">
        <v>16</v>
      </c>
      <c r="D79" s="8"/>
      <c r="F79" s="10">
        <f>D101</f>
        <v>0.85</v>
      </c>
      <c r="G79" s="11">
        <f>I59/F95*F79</f>
        <v>523.79184665226762</v>
      </c>
      <c r="I79" s="12">
        <f>J59/F95*F79</f>
        <v>523.79184665226762</v>
      </c>
      <c r="J79" s="23"/>
    </row>
    <row r="80" spans="1:10" x14ac:dyDescent="0.25">
      <c r="A80" s="22"/>
      <c r="C80" s="8"/>
      <c r="D80" s="8"/>
      <c r="F80" s="10"/>
      <c r="G80" s="11"/>
      <c r="J80" s="23"/>
    </row>
    <row r="81" spans="1:10" x14ac:dyDescent="0.25">
      <c r="A81" s="22">
        <v>13</v>
      </c>
      <c r="B81" t="s">
        <v>29</v>
      </c>
      <c r="C81" s="8" t="s">
        <v>16</v>
      </c>
      <c r="D81" s="8"/>
      <c r="F81" s="10">
        <f>D101</f>
        <v>0.85</v>
      </c>
      <c r="G81" s="11">
        <f>I59/F95*F81</f>
        <v>523.79184665226762</v>
      </c>
      <c r="I81" s="12">
        <f>J59/F95*F81</f>
        <v>523.79184665226762</v>
      </c>
      <c r="J81" s="23"/>
    </row>
    <row r="82" spans="1:10" x14ac:dyDescent="0.25">
      <c r="A82" s="22">
        <v>14</v>
      </c>
      <c r="C82" s="8" t="s">
        <v>19</v>
      </c>
      <c r="D82" s="8"/>
      <c r="F82" s="10"/>
      <c r="G82" s="13">
        <f>I59/F95*F82</f>
        <v>0</v>
      </c>
      <c r="I82" s="12">
        <f>J59/F95*F82</f>
        <v>0</v>
      </c>
      <c r="J82" s="23"/>
    </row>
    <row r="83" spans="1:10" x14ac:dyDescent="0.25">
      <c r="A83" s="22"/>
      <c r="C83" s="8"/>
      <c r="D83" s="8"/>
      <c r="F83" s="10"/>
      <c r="G83" s="11"/>
      <c r="J83" s="23"/>
    </row>
    <row r="84" spans="1:10" x14ac:dyDescent="0.25">
      <c r="A84" s="22">
        <v>15</v>
      </c>
      <c r="B84" t="s">
        <v>30</v>
      </c>
      <c r="C84" s="8" t="s">
        <v>16</v>
      </c>
      <c r="D84" s="8"/>
      <c r="F84" s="10">
        <f>D99</f>
        <v>1</v>
      </c>
      <c r="G84" s="11">
        <f>I59/F95*F84</f>
        <v>616.22570194384423</v>
      </c>
      <c r="I84" s="12">
        <f>J59/F95*F84</f>
        <v>616.22570194384423</v>
      </c>
      <c r="J84" s="23"/>
    </row>
    <row r="85" spans="1:10" x14ac:dyDescent="0.25">
      <c r="A85" s="22">
        <v>16</v>
      </c>
      <c r="B85" t="s">
        <v>31</v>
      </c>
      <c r="C85" s="8" t="s">
        <v>19</v>
      </c>
      <c r="D85" s="8"/>
      <c r="F85" s="10">
        <f>D101</f>
        <v>0.85</v>
      </c>
      <c r="G85" s="11">
        <f>I59/F95*F85</f>
        <v>523.79184665226762</v>
      </c>
      <c r="I85" s="12">
        <f>J59/F95*F85</f>
        <v>523.79184665226762</v>
      </c>
      <c r="J85" s="23"/>
    </row>
    <row r="86" spans="1:10" x14ac:dyDescent="0.25">
      <c r="A86" s="22"/>
      <c r="C86" s="8"/>
      <c r="D86" s="8"/>
      <c r="F86" s="10"/>
      <c r="G86" s="11"/>
      <c r="J86" s="23"/>
    </row>
    <row r="87" spans="1:10" x14ac:dyDescent="0.25">
      <c r="A87" s="22">
        <v>17</v>
      </c>
      <c r="B87" t="s">
        <v>32</v>
      </c>
      <c r="C87" s="8" t="s">
        <v>16</v>
      </c>
      <c r="D87" s="8"/>
      <c r="F87" s="10">
        <f>D100</f>
        <v>1.4</v>
      </c>
      <c r="G87" s="11">
        <f>I59/F95*F87</f>
        <v>862.71598272138192</v>
      </c>
      <c r="I87" s="12">
        <f>J59/F95*F87</f>
        <v>862.71598272138192</v>
      </c>
      <c r="J87" s="23"/>
    </row>
    <row r="88" spans="1:10" x14ac:dyDescent="0.25">
      <c r="A88" s="22">
        <v>18</v>
      </c>
      <c r="B88" t="s">
        <v>33</v>
      </c>
      <c r="C88" s="8" t="s">
        <v>16</v>
      </c>
      <c r="D88" s="8"/>
      <c r="F88" s="10">
        <f>D101</f>
        <v>0.85</v>
      </c>
      <c r="G88" s="11">
        <f>I59/F95*F88</f>
        <v>523.79184665226762</v>
      </c>
      <c r="I88" s="12">
        <f>J59/F95*F88</f>
        <v>523.79184665226762</v>
      </c>
      <c r="J88" s="23"/>
    </row>
    <row r="89" spans="1:10" x14ac:dyDescent="0.25">
      <c r="A89" s="22">
        <v>19</v>
      </c>
      <c r="B89" t="s">
        <v>34</v>
      </c>
      <c r="C89" s="8" t="s">
        <v>35</v>
      </c>
      <c r="D89" s="8"/>
      <c r="F89" s="10">
        <f>D101</f>
        <v>0.85</v>
      </c>
      <c r="G89" s="13">
        <f>I59/F95*F89</f>
        <v>523.79184665226762</v>
      </c>
      <c r="I89" s="12">
        <f>J59/F95*F89</f>
        <v>523.79184665226762</v>
      </c>
      <c r="J89" s="23"/>
    </row>
    <row r="90" spans="1:10" x14ac:dyDescent="0.25">
      <c r="A90" s="22">
        <v>20</v>
      </c>
      <c r="B90" t="s">
        <v>36</v>
      </c>
      <c r="C90" s="8" t="s">
        <v>19</v>
      </c>
      <c r="D90" s="8"/>
      <c r="F90" s="10">
        <f>D101</f>
        <v>0.85</v>
      </c>
      <c r="G90" s="13">
        <f>I59/F95*F90</f>
        <v>523.79184665226762</v>
      </c>
      <c r="I90" s="12">
        <f>J59/F95*F90</f>
        <v>523.79184665226762</v>
      </c>
      <c r="J90" s="23"/>
    </row>
    <row r="91" spans="1:10" x14ac:dyDescent="0.25">
      <c r="A91" s="22">
        <v>21</v>
      </c>
      <c r="B91" t="s">
        <v>37</v>
      </c>
      <c r="C91" s="8" t="s">
        <v>38</v>
      </c>
      <c r="D91" s="8"/>
      <c r="F91" s="10">
        <f>D101</f>
        <v>0.85</v>
      </c>
      <c r="G91" s="11">
        <f>I59/F95*F91</f>
        <v>523.79184665226762</v>
      </c>
      <c r="I91" s="12">
        <f>J59/F95*F91</f>
        <v>523.79184665226762</v>
      </c>
      <c r="J91" s="23"/>
    </row>
    <row r="92" spans="1:10" x14ac:dyDescent="0.25">
      <c r="A92" s="22">
        <v>22</v>
      </c>
      <c r="B92" t="s">
        <v>39</v>
      </c>
      <c r="C92" s="8" t="s">
        <v>40</v>
      </c>
      <c r="D92" s="8"/>
      <c r="F92" s="10">
        <f>D101</f>
        <v>0.85</v>
      </c>
      <c r="G92" s="11">
        <f>I59/F95*F92</f>
        <v>523.79184665226762</v>
      </c>
      <c r="I92" s="12">
        <f>J59/F95*F92</f>
        <v>523.79184665226762</v>
      </c>
      <c r="J92" s="23"/>
    </row>
    <row r="93" spans="1:10" x14ac:dyDescent="0.25">
      <c r="A93" s="22">
        <v>23</v>
      </c>
      <c r="B93" t="s">
        <v>41</v>
      </c>
      <c r="C93" s="8" t="s">
        <v>40</v>
      </c>
      <c r="D93" s="8"/>
      <c r="F93" s="10"/>
      <c r="G93" s="11">
        <f>I59/F95*F93</f>
        <v>0</v>
      </c>
      <c r="I93" s="12">
        <f>J59/F95*F93</f>
        <v>0</v>
      </c>
      <c r="J93" s="23"/>
    </row>
    <row r="94" spans="1:10" ht="17.25" x14ac:dyDescent="0.4">
      <c r="A94" s="22">
        <v>24</v>
      </c>
      <c r="B94" t="s">
        <v>41</v>
      </c>
      <c r="C94" s="8" t="s">
        <v>40</v>
      </c>
      <c r="F94" s="14">
        <f>D101</f>
        <v>0.85</v>
      </c>
      <c r="G94" s="15">
        <f>I59/F95*F94</f>
        <v>523.79184665226762</v>
      </c>
      <c r="I94" s="15">
        <f>J59/F95*F94</f>
        <v>523.79184665226762</v>
      </c>
      <c r="J94" s="23"/>
    </row>
    <row r="95" spans="1:10" x14ac:dyDescent="0.25">
      <c r="A95" s="22"/>
      <c r="C95" s="8"/>
      <c r="E95" t="s">
        <v>42</v>
      </c>
      <c r="F95" s="10">
        <f>F64+F65+F66+F68+F69+F71+F72+F74+F75+F76+F78+F79+F81+F82+F84+F85+F87+F88+F89+F90+F91+F92+F93+F94</f>
        <v>23.150000000000009</v>
      </c>
      <c r="G95" s="12">
        <f>G64+G65+G66+G68+G69+G71+G72+G74+G75+G76+G78+G79+G81+G82+G84+G85+G87+G88+G89+G90+G91+G92+G93+G94</f>
        <v>14265.624999999996</v>
      </c>
      <c r="I95" s="12">
        <f>I64+I65+I66+I68+I69+I71+I72+I74+I75+I76+I78+I79+I81+I82+I84+I85+I87+I88+I89+I90+I91+I92+I93+I94</f>
        <v>14265.624999999996</v>
      </c>
      <c r="J95" s="23"/>
    </row>
    <row r="96" spans="1:10" x14ac:dyDescent="0.25">
      <c r="A96" s="22"/>
      <c r="C96" s="8"/>
      <c r="J96" s="23"/>
    </row>
    <row r="97" spans="1:10" x14ac:dyDescent="0.25">
      <c r="A97" s="22"/>
      <c r="C97" s="8"/>
      <c r="J97" s="23"/>
    </row>
    <row r="98" spans="1:10" x14ac:dyDescent="0.25">
      <c r="A98" s="22"/>
      <c r="C98" s="8"/>
      <c r="J98" s="23"/>
    </row>
    <row r="99" spans="1:10" x14ac:dyDescent="0.25">
      <c r="A99" s="22"/>
      <c r="B99" t="s">
        <v>44</v>
      </c>
      <c r="C99" s="8"/>
      <c r="D99" s="16">
        <v>1</v>
      </c>
      <c r="J99" s="23"/>
    </row>
    <row r="100" spans="1:10" x14ac:dyDescent="0.25">
      <c r="A100" s="22"/>
      <c r="B100" t="s">
        <v>54</v>
      </c>
      <c r="D100" s="16">
        <v>1.4</v>
      </c>
      <c r="J100" s="23"/>
    </row>
    <row r="101" spans="1:10" ht="15.75" thickBot="1" x14ac:dyDescent="0.3">
      <c r="A101" s="25"/>
      <c r="B101" s="26" t="s">
        <v>48</v>
      </c>
      <c r="C101" s="26"/>
      <c r="D101" s="37">
        <v>0.85</v>
      </c>
      <c r="E101" s="26"/>
      <c r="F101" s="26"/>
      <c r="G101" s="26"/>
      <c r="H101" s="26"/>
      <c r="I101" s="26"/>
      <c r="J101" s="27"/>
    </row>
    <row r="104" spans="1:10" ht="15.75" thickBot="1" x14ac:dyDescent="0.3"/>
    <row r="105" spans="1:10" x14ac:dyDescent="0.25">
      <c r="A105" s="17"/>
      <c r="B105" s="18"/>
      <c r="C105" s="18"/>
      <c r="D105" s="18"/>
      <c r="E105" s="18"/>
      <c r="F105" s="18"/>
      <c r="G105" s="18"/>
      <c r="H105" s="18"/>
      <c r="I105" s="18"/>
      <c r="J105" s="28"/>
    </row>
    <row r="106" spans="1:10" x14ac:dyDescent="0.25">
      <c r="A106" s="22"/>
      <c r="D106" s="29">
        <v>2027</v>
      </c>
      <c r="E106" s="29" t="s">
        <v>2</v>
      </c>
      <c r="F106" s="29" t="s">
        <v>3</v>
      </c>
      <c r="G106" s="30" t="s">
        <v>4</v>
      </c>
      <c r="H106" s="29" t="s">
        <v>5</v>
      </c>
      <c r="I106" s="29" t="s">
        <v>6</v>
      </c>
      <c r="J106" s="31" t="s">
        <v>7</v>
      </c>
    </row>
    <row r="107" spans="1:10" x14ac:dyDescent="0.25">
      <c r="A107" s="22"/>
      <c r="D107" s="3"/>
      <c r="E107" s="3"/>
      <c r="F107" s="3"/>
      <c r="G107" s="4"/>
      <c r="H107" s="3"/>
      <c r="I107" s="3" t="s">
        <v>8</v>
      </c>
      <c r="J107" s="23"/>
    </row>
    <row r="108" spans="1:10" x14ac:dyDescent="0.25">
      <c r="A108" s="22"/>
      <c r="B108" s="36">
        <v>20</v>
      </c>
      <c r="C108" s="3" t="s">
        <v>53</v>
      </c>
      <c r="D108" s="3" t="s">
        <v>9</v>
      </c>
      <c r="E108" s="5">
        <f>E59*(1+B108/100)</f>
        <v>19087.5</v>
      </c>
      <c r="F108" s="5"/>
      <c r="G108" s="6">
        <f>E108*0.1</f>
        <v>1908.75</v>
      </c>
      <c r="H108" s="5">
        <v>50</v>
      </c>
      <c r="I108" s="5">
        <f>E108-F108-G108-H108</f>
        <v>17128.75</v>
      </c>
      <c r="J108" s="24">
        <f>I108</f>
        <v>17128.75</v>
      </c>
    </row>
    <row r="109" spans="1:10" x14ac:dyDescent="0.25">
      <c r="A109" s="22"/>
      <c r="J109" s="23"/>
    </row>
    <row r="110" spans="1:10" x14ac:dyDescent="0.25">
      <c r="A110" s="22"/>
      <c r="J110" s="23"/>
    </row>
    <row r="111" spans="1:10" x14ac:dyDescent="0.25">
      <c r="A111" s="22"/>
      <c r="B111" t="s">
        <v>10</v>
      </c>
      <c r="C111" t="s">
        <v>11</v>
      </c>
      <c r="D111" s="8" t="s">
        <v>12</v>
      </c>
      <c r="F111" s="8" t="s">
        <v>13</v>
      </c>
      <c r="G111" s="8" t="s">
        <v>8</v>
      </c>
      <c r="I111" s="8" t="s">
        <v>14</v>
      </c>
      <c r="J111" s="23"/>
    </row>
    <row r="112" spans="1:10" x14ac:dyDescent="0.25">
      <c r="A112" s="22"/>
      <c r="D112" s="9">
        <f>J108/24</f>
        <v>713.69791666666663</v>
      </c>
      <c r="F112" s="8"/>
      <c r="G112" s="8"/>
      <c r="J112" s="23"/>
    </row>
    <row r="113" spans="1:10" x14ac:dyDescent="0.25">
      <c r="A113" s="22">
        <v>1</v>
      </c>
      <c r="B113" t="s">
        <v>15</v>
      </c>
      <c r="C113" s="8" t="s">
        <v>16</v>
      </c>
      <c r="D113" s="8"/>
      <c r="F113" s="10">
        <f>D148</f>
        <v>1</v>
      </c>
      <c r="G113" s="11">
        <f>I108/F144*F113</f>
        <v>727.3354564755839</v>
      </c>
      <c r="I113" s="12">
        <f>J108/F144*F113</f>
        <v>727.3354564755839</v>
      </c>
      <c r="J113" s="23"/>
    </row>
    <row r="114" spans="1:10" x14ac:dyDescent="0.25">
      <c r="A114" s="22">
        <v>2</v>
      </c>
      <c r="B114" t="s">
        <v>17</v>
      </c>
      <c r="C114" s="8" t="s">
        <v>16</v>
      </c>
      <c r="D114" s="8"/>
      <c r="F114" s="10">
        <f>D149</f>
        <v>1.3</v>
      </c>
      <c r="G114" s="11">
        <f>(I108/F144)*F114</f>
        <v>945.53609341825904</v>
      </c>
      <c r="I114" s="12">
        <f>J108/F144*F114</f>
        <v>945.53609341825904</v>
      </c>
      <c r="J114" s="23"/>
    </row>
    <row r="115" spans="1:10" x14ac:dyDescent="0.25">
      <c r="A115" s="22">
        <v>3</v>
      </c>
      <c r="B115" t="s">
        <v>18</v>
      </c>
      <c r="C115" s="8" t="s">
        <v>19</v>
      </c>
      <c r="D115" s="8"/>
      <c r="F115" s="10">
        <f>D148</f>
        <v>1</v>
      </c>
      <c r="G115" s="13">
        <f>(I108/F144)*F115</f>
        <v>727.3354564755839</v>
      </c>
      <c r="I115" s="12">
        <f>J108/F144*F115</f>
        <v>727.3354564755839</v>
      </c>
      <c r="J115" s="23"/>
    </row>
    <row r="116" spans="1:10" x14ac:dyDescent="0.25">
      <c r="A116" s="22"/>
      <c r="C116" s="8"/>
      <c r="D116" s="8"/>
      <c r="F116" s="10"/>
      <c r="G116" s="11"/>
      <c r="J116" s="23"/>
    </row>
    <row r="117" spans="1:10" x14ac:dyDescent="0.25">
      <c r="A117" s="22">
        <v>4</v>
      </c>
      <c r="B117" t="s">
        <v>20</v>
      </c>
      <c r="C117" s="8" t="s">
        <v>16</v>
      </c>
      <c r="D117" s="8"/>
      <c r="F117" s="10">
        <f>D148</f>
        <v>1</v>
      </c>
      <c r="G117" s="11">
        <f>I108/F144*F117</f>
        <v>727.3354564755839</v>
      </c>
      <c r="I117" s="12">
        <f>J108/F144*F117</f>
        <v>727.3354564755839</v>
      </c>
      <c r="J117" s="23"/>
    </row>
    <row r="118" spans="1:10" x14ac:dyDescent="0.25">
      <c r="A118" s="22">
        <v>5</v>
      </c>
      <c r="B118" t="s">
        <v>21</v>
      </c>
      <c r="C118" s="8" t="s">
        <v>16</v>
      </c>
      <c r="D118" s="8"/>
      <c r="F118" s="10">
        <f>D149</f>
        <v>1.3</v>
      </c>
      <c r="G118" s="11">
        <f>I108/F144*F118</f>
        <v>945.53609341825904</v>
      </c>
      <c r="I118" s="12">
        <f>J108/F144*F118</f>
        <v>945.53609341825904</v>
      </c>
      <c r="J118" s="23"/>
    </row>
    <row r="119" spans="1:10" x14ac:dyDescent="0.25">
      <c r="A119" s="22"/>
      <c r="C119" s="8"/>
      <c r="D119" s="8"/>
      <c r="F119" s="10"/>
      <c r="G119" s="11"/>
      <c r="J119" s="23"/>
    </row>
    <row r="120" spans="1:10" x14ac:dyDescent="0.25">
      <c r="A120" s="22">
        <v>6</v>
      </c>
      <c r="B120" t="s">
        <v>22</v>
      </c>
      <c r="C120" s="8" t="s">
        <v>16</v>
      </c>
      <c r="D120" s="8"/>
      <c r="F120" s="10">
        <f>D149</f>
        <v>1.3</v>
      </c>
      <c r="G120" s="11">
        <f>I108/F144*F120</f>
        <v>945.53609341825904</v>
      </c>
      <c r="I120" s="12">
        <f>J108/F144*F120</f>
        <v>945.53609341825904</v>
      </c>
      <c r="J120" s="23"/>
    </row>
    <row r="121" spans="1:10" x14ac:dyDescent="0.25">
      <c r="A121" s="22">
        <v>7</v>
      </c>
      <c r="B121" t="s">
        <v>23</v>
      </c>
      <c r="C121" s="8" t="s">
        <v>16</v>
      </c>
      <c r="D121" s="8"/>
      <c r="F121" s="10">
        <f>D150</f>
        <v>0.95</v>
      </c>
      <c r="G121" s="11">
        <f>I108/F144*F121</f>
        <v>690.96868365180467</v>
      </c>
      <c r="I121" s="12">
        <f>J108/F144*F121</f>
        <v>690.96868365180467</v>
      </c>
      <c r="J121" s="23"/>
    </row>
    <row r="122" spans="1:10" x14ac:dyDescent="0.25">
      <c r="A122" s="22"/>
      <c r="C122" s="8"/>
      <c r="D122" s="8"/>
      <c r="F122" s="10"/>
      <c r="G122" s="11"/>
      <c r="J122" s="23"/>
    </row>
    <row r="123" spans="1:10" x14ac:dyDescent="0.25">
      <c r="A123" s="22">
        <v>8</v>
      </c>
      <c r="B123" t="s">
        <v>24</v>
      </c>
      <c r="C123" s="8" t="s">
        <v>16</v>
      </c>
      <c r="D123" s="8"/>
      <c r="F123" s="10">
        <f>D149</f>
        <v>1.3</v>
      </c>
      <c r="G123" s="11">
        <f>I108/F144*F123</f>
        <v>945.53609341825904</v>
      </c>
      <c r="I123" s="12">
        <f>J108/F144*F123</f>
        <v>945.53609341825904</v>
      </c>
      <c r="J123" s="23"/>
    </row>
    <row r="124" spans="1:10" x14ac:dyDescent="0.25">
      <c r="A124" s="22">
        <v>9</v>
      </c>
      <c r="B124" t="s">
        <v>25</v>
      </c>
      <c r="C124" s="8" t="s">
        <v>16</v>
      </c>
      <c r="D124" s="8"/>
      <c r="F124" s="10">
        <f>D149</f>
        <v>1.3</v>
      </c>
      <c r="G124" s="11">
        <f>I108/F144*F124</f>
        <v>945.53609341825904</v>
      </c>
      <c r="I124" s="12">
        <f>J108/F144*F124</f>
        <v>945.53609341825904</v>
      </c>
      <c r="J124" s="23"/>
    </row>
    <row r="125" spans="1:10" x14ac:dyDescent="0.25">
      <c r="A125" s="22">
        <v>10</v>
      </c>
      <c r="B125" t="s">
        <v>26</v>
      </c>
      <c r="C125" s="8" t="s">
        <v>16</v>
      </c>
      <c r="D125" s="8"/>
      <c r="F125" s="10">
        <f>D149</f>
        <v>1.3</v>
      </c>
      <c r="G125" s="11">
        <f>I108/F144*F125</f>
        <v>945.53609341825904</v>
      </c>
      <c r="I125" s="12">
        <f>J108/F144*F125</f>
        <v>945.53609341825904</v>
      </c>
      <c r="J125" s="23"/>
    </row>
    <row r="126" spans="1:10" x14ac:dyDescent="0.25">
      <c r="A126" s="22"/>
      <c r="C126" s="8"/>
      <c r="D126" s="8"/>
      <c r="F126" s="10"/>
      <c r="G126" s="11"/>
      <c r="J126" s="23"/>
    </row>
    <row r="127" spans="1:10" x14ac:dyDescent="0.25">
      <c r="A127" s="22">
        <v>11</v>
      </c>
      <c r="B127" t="s">
        <v>27</v>
      </c>
      <c r="C127" s="8" t="s">
        <v>16</v>
      </c>
      <c r="D127" s="8"/>
      <c r="F127" s="10">
        <f>D150</f>
        <v>0.95</v>
      </c>
      <c r="G127" s="11">
        <f>I108/F144*F127</f>
        <v>690.96868365180467</v>
      </c>
      <c r="I127" s="12">
        <f>J108/F144*F127</f>
        <v>690.96868365180467</v>
      </c>
      <c r="J127" s="23"/>
    </row>
    <row r="128" spans="1:10" x14ac:dyDescent="0.25">
      <c r="A128" s="22">
        <v>12</v>
      </c>
      <c r="B128" t="s">
        <v>28</v>
      </c>
      <c r="C128" s="8" t="s">
        <v>16</v>
      </c>
      <c r="D128" s="8"/>
      <c r="F128" s="10">
        <f>D150</f>
        <v>0.95</v>
      </c>
      <c r="G128" s="11">
        <f>I108/F144*F128</f>
        <v>690.96868365180467</v>
      </c>
      <c r="I128" s="12">
        <f>J108/F144*F128</f>
        <v>690.96868365180467</v>
      </c>
      <c r="J128" s="23"/>
    </row>
    <row r="129" spans="1:10" x14ac:dyDescent="0.25">
      <c r="A129" s="22"/>
      <c r="C129" s="8"/>
      <c r="D129" s="8"/>
      <c r="F129" s="10"/>
      <c r="G129" s="11"/>
      <c r="J129" s="23"/>
    </row>
    <row r="130" spans="1:10" x14ac:dyDescent="0.25">
      <c r="A130" s="22">
        <v>13</v>
      </c>
      <c r="B130" t="s">
        <v>29</v>
      </c>
      <c r="C130" s="8" t="s">
        <v>16</v>
      </c>
      <c r="D130" s="8"/>
      <c r="F130" s="10">
        <f>D150</f>
        <v>0.95</v>
      </c>
      <c r="G130" s="11">
        <f>I108/F144*F130</f>
        <v>690.96868365180467</v>
      </c>
      <c r="I130" s="12">
        <f>J108/F144*F130</f>
        <v>690.96868365180467</v>
      </c>
      <c r="J130" s="23"/>
    </row>
    <row r="131" spans="1:10" x14ac:dyDescent="0.25">
      <c r="A131" s="22">
        <v>14</v>
      </c>
      <c r="C131" s="8" t="s">
        <v>19</v>
      </c>
      <c r="D131" s="8"/>
      <c r="F131" s="10"/>
      <c r="G131" s="13">
        <f>I108/F144*F131</f>
        <v>0</v>
      </c>
      <c r="I131" s="12">
        <f>J108/F144*F131</f>
        <v>0</v>
      </c>
      <c r="J131" s="23"/>
    </row>
    <row r="132" spans="1:10" x14ac:dyDescent="0.25">
      <c r="A132" s="22"/>
      <c r="C132" s="8"/>
      <c r="D132" s="8"/>
      <c r="F132" s="10"/>
      <c r="G132" s="11"/>
      <c r="J132" s="23"/>
    </row>
    <row r="133" spans="1:10" x14ac:dyDescent="0.25">
      <c r="A133" s="22">
        <v>15</v>
      </c>
      <c r="B133" t="s">
        <v>30</v>
      </c>
      <c r="C133" s="8" t="s">
        <v>16</v>
      </c>
      <c r="D133" s="8"/>
      <c r="F133" s="10">
        <f>D148</f>
        <v>1</v>
      </c>
      <c r="G133" s="11">
        <f>I108/F144*F133</f>
        <v>727.3354564755839</v>
      </c>
      <c r="I133" s="12">
        <f>J108/F144*F133</f>
        <v>727.3354564755839</v>
      </c>
      <c r="J133" s="23"/>
    </row>
    <row r="134" spans="1:10" x14ac:dyDescent="0.25">
      <c r="A134" s="22">
        <v>16</v>
      </c>
      <c r="B134" t="s">
        <v>31</v>
      </c>
      <c r="C134" s="8" t="s">
        <v>19</v>
      </c>
      <c r="D134" s="8"/>
      <c r="F134" s="10">
        <f>D150</f>
        <v>0.95</v>
      </c>
      <c r="G134" s="11">
        <f>I108/F144*F134</f>
        <v>690.96868365180467</v>
      </c>
      <c r="I134" s="12">
        <f>J108/F144*F134</f>
        <v>690.96868365180467</v>
      </c>
      <c r="J134" s="23"/>
    </row>
    <row r="135" spans="1:10" x14ac:dyDescent="0.25">
      <c r="A135" s="22"/>
      <c r="C135" s="8"/>
      <c r="D135" s="8"/>
      <c r="F135" s="10"/>
      <c r="G135" s="11"/>
      <c r="J135" s="23"/>
    </row>
    <row r="136" spans="1:10" x14ac:dyDescent="0.25">
      <c r="A136" s="22">
        <v>17</v>
      </c>
      <c r="B136" t="s">
        <v>32</v>
      </c>
      <c r="C136" s="8" t="s">
        <v>16</v>
      </c>
      <c r="D136" s="8"/>
      <c r="F136" s="10">
        <f>D149</f>
        <v>1.3</v>
      </c>
      <c r="G136" s="11">
        <f>I108/F144*F136</f>
        <v>945.53609341825904</v>
      </c>
      <c r="I136" s="12">
        <f>J108/F144*F136</f>
        <v>945.53609341825904</v>
      </c>
      <c r="J136" s="23"/>
    </row>
    <row r="137" spans="1:10" x14ac:dyDescent="0.25">
      <c r="A137" s="22">
        <v>18</v>
      </c>
      <c r="B137" t="s">
        <v>33</v>
      </c>
      <c r="C137" s="8" t="s">
        <v>16</v>
      </c>
      <c r="D137" s="8"/>
      <c r="F137" s="10">
        <f>D150</f>
        <v>0.95</v>
      </c>
      <c r="G137" s="11">
        <f>I108/F144*F137</f>
        <v>690.96868365180467</v>
      </c>
      <c r="I137" s="12">
        <f>J108/F144*F137</f>
        <v>690.96868365180467</v>
      </c>
      <c r="J137" s="23"/>
    </row>
    <row r="138" spans="1:10" x14ac:dyDescent="0.25">
      <c r="A138" s="22">
        <v>19</v>
      </c>
      <c r="B138" t="s">
        <v>34</v>
      </c>
      <c r="C138" s="8" t="s">
        <v>19</v>
      </c>
      <c r="D138" s="8"/>
      <c r="F138" s="10">
        <f>D150</f>
        <v>0.95</v>
      </c>
      <c r="G138" s="13">
        <f>I108/F144*F138</f>
        <v>690.96868365180467</v>
      </c>
      <c r="I138" s="12">
        <f>J108/F144*F138</f>
        <v>690.96868365180467</v>
      </c>
      <c r="J138" s="23"/>
    </row>
    <row r="139" spans="1:10" x14ac:dyDescent="0.25">
      <c r="A139" s="22">
        <v>20</v>
      </c>
      <c r="B139" t="s">
        <v>36</v>
      </c>
      <c r="C139" s="8" t="s">
        <v>19</v>
      </c>
      <c r="D139" s="8"/>
      <c r="F139" s="10">
        <f>D150</f>
        <v>0.95</v>
      </c>
      <c r="G139" s="13">
        <f>I108/F144*F139</f>
        <v>690.96868365180467</v>
      </c>
      <c r="I139" s="12">
        <f>J108/F144*F139</f>
        <v>690.96868365180467</v>
      </c>
      <c r="J139" s="23"/>
    </row>
    <row r="140" spans="1:10" x14ac:dyDescent="0.25">
      <c r="A140" s="22">
        <v>21</v>
      </c>
      <c r="B140" t="s">
        <v>37</v>
      </c>
      <c r="C140" s="8" t="s">
        <v>38</v>
      </c>
      <c r="D140" s="8"/>
      <c r="F140" s="10">
        <f>D150</f>
        <v>0.95</v>
      </c>
      <c r="G140" s="11">
        <f>I108/F144*F140</f>
        <v>690.96868365180467</v>
      </c>
      <c r="I140" s="12">
        <f>J108/F144*F140</f>
        <v>690.96868365180467</v>
      </c>
      <c r="J140" s="23"/>
    </row>
    <row r="141" spans="1:10" x14ac:dyDescent="0.25">
      <c r="A141" s="22">
        <v>22</v>
      </c>
      <c r="B141" t="s">
        <v>39</v>
      </c>
      <c r="C141" s="8" t="s">
        <v>40</v>
      </c>
      <c r="D141" s="8"/>
      <c r="F141" s="10">
        <f>D150</f>
        <v>0.95</v>
      </c>
      <c r="G141" s="11">
        <f>I108/F144*F141</f>
        <v>690.96868365180467</v>
      </c>
      <c r="I141" s="12">
        <f>J108/F144*F141</f>
        <v>690.96868365180467</v>
      </c>
      <c r="J141" s="23"/>
    </row>
    <row r="142" spans="1:10" x14ac:dyDescent="0.25">
      <c r="A142" s="22">
        <v>23</v>
      </c>
      <c r="B142" t="s">
        <v>41</v>
      </c>
      <c r="C142" s="8" t="s">
        <v>40</v>
      </c>
      <c r="D142" s="8"/>
      <c r="F142" s="10"/>
      <c r="G142" s="11">
        <f>I108/F144*F142</f>
        <v>0</v>
      </c>
      <c r="I142" s="12">
        <f>J108/F144*F142</f>
        <v>0</v>
      </c>
      <c r="J142" s="23"/>
    </row>
    <row r="143" spans="1:10" ht="17.25" x14ac:dyDescent="0.4">
      <c r="A143" s="22">
        <v>24</v>
      </c>
      <c r="B143" t="s">
        <v>41</v>
      </c>
      <c r="C143" s="8" t="s">
        <v>40</v>
      </c>
      <c r="F143" s="14">
        <f>D150</f>
        <v>0.95</v>
      </c>
      <c r="G143" s="15">
        <f>I108/F144*F143</f>
        <v>690.96868365180467</v>
      </c>
      <c r="I143" s="15">
        <f>J108/F144*F143</f>
        <v>690.96868365180467</v>
      </c>
      <c r="J143" s="23"/>
    </row>
    <row r="144" spans="1:10" x14ac:dyDescent="0.25">
      <c r="A144" s="22"/>
      <c r="C144" s="8"/>
      <c r="E144" t="s">
        <v>42</v>
      </c>
      <c r="F144" s="10">
        <f>F113+F114+F115+F117+F118+F120+F121+F123+F124+F125+F127+F128+F130+F131+F133+F134+F136+F137+F138+F139+F140+F141+F142+F143</f>
        <v>23.549999999999997</v>
      </c>
      <c r="G144" s="12">
        <f>G113+G114+G115+G117+G118+G120+G121+G123+G124+G125+G127+G128+G130+G131+G133+G134+G136+G137+G138+G139+G140+G141+G142+G143</f>
        <v>17128.750000000004</v>
      </c>
      <c r="I144" s="12">
        <f>I113+I114+I115+I117+I118+I120+I121+I123+I124+I125+I127+I128+I130+I131+I133+I134+I136+I137+I138+I139+I140+I141+I142+I143</f>
        <v>17128.750000000004</v>
      </c>
      <c r="J144" s="23"/>
    </row>
    <row r="145" spans="1:10" x14ac:dyDescent="0.25">
      <c r="A145" s="22"/>
      <c r="C145" s="8"/>
      <c r="J145" s="23"/>
    </row>
    <row r="146" spans="1:10" x14ac:dyDescent="0.25">
      <c r="A146" s="22"/>
      <c r="C146" s="8"/>
      <c r="J146" s="23"/>
    </row>
    <row r="147" spans="1:10" x14ac:dyDescent="0.25">
      <c r="A147" s="22"/>
      <c r="C147" s="8"/>
      <c r="J147" s="23"/>
    </row>
    <row r="148" spans="1:10" x14ac:dyDescent="0.25">
      <c r="A148" s="22"/>
      <c r="B148" t="s">
        <v>44</v>
      </c>
      <c r="C148" s="8"/>
      <c r="D148" s="16">
        <v>1</v>
      </c>
      <c r="J148" s="23"/>
    </row>
    <row r="149" spans="1:10" x14ac:dyDescent="0.25">
      <c r="A149" s="22"/>
      <c r="B149" t="s">
        <v>54</v>
      </c>
      <c r="D149" s="16">
        <v>1.3</v>
      </c>
      <c r="J149" s="23"/>
    </row>
    <row r="150" spans="1:10" x14ac:dyDescent="0.25">
      <c r="A150" s="22"/>
      <c r="B150" t="s">
        <v>48</v>
      </c>
      <c r="D150" s="16">
        <v>0.95</v>
      </c>
      <c r="J150" s="23"/>
    </row>
    <row r="151" spans="1:10" ht="15.75" thickBot="1" x14ac:dyDescent="0.3">
      <c r="A151" s="25"/>
      <c r="B151" s="26"/>
      <c r="C151" s="26"/>
      <c r="D151" s="26"/>
      <c r="E151" s="26"/>
      <c r="F151" s="26"/>
      <c r="G151" s="26"/>
      <c r="H151" s="26"/>
      <c r="I151" s="26"/>
      <c r="J151" s="27"/>
    </row>
    <row r="154" spans="1:10" ht="15.75" thickBot="1" x14ac:dyDescent="0.3"/>
    <row r="155" spans="1:10" x14ac:dyDescent="0.25">
      <c r="A155" s="17"/>
      <c r="B155" s="18"/>
      <c r="C155" s="18"/>
      <c r="D155" s="19">
        <v>2028</v>
      </c>
      <c r="E155" s="19" t="s">
        <v>2</v>
      </c>
      <c r="F155" s="19" t="s">
        <v>3</v>
      </c>
      <c r="G155" s="20" t="s">
        <v>4</v>
      </c>
      <c r="H155" s="19" t="s">
        <v>5</v>
      </c>
      <c r="I155" s="19" t="s">
        <v>6</v>
      </c>
      <c r="J155" s="21" t="s">
        <v>7</v>
      </c>
    </row>
    <row r="156" spans="1:10" x14ac:dyDescent="0.25">
      <c r="A156" s="22"/>
      <c r="D156" s="3"/>
      <c r="E156" s="3"/>
      <c r="F156" s="3"/>
      <c r="G156" s="4"/>
      <c r="H156" s="3"/>
      <c r="I156" s="3" t="s">
        <v>8</v>
      </c>
      <c r="J156" s="23"/>
    </row>
    <row r="157" spans="1:10" x14ac:dyDescent="0.25">
      <c r="A157" s="22"/>
      <c r="B157" s="36">
        <v>15</v>
      </c>
      <c r="C157" s="3" t="s">
        <v>53</v>
      </c>
      <c r="D157" s="3" t="s">
        <v>9</v>
      </c>
      <c r="E157" s="5">
        <f>E108*(1+B157/100)</f>
        <v>21950.625</v>
      </c>
      <c r="F157" s="5"/>
      <c r="G157" s="6">
        <f>E157*0.1</f>
        <v>2195.0625</v>
      </c>
      <c r="H157" s="5">
        <v>50</v>
      </c>
      <c r="I157" s="5">
        <f>E157-F157-G157-H157</f>
        <v>19705.5625</v>
      </c>
      <c r="J157" s="24">
        <f>I157</f>
        <v>19705.5625</v>
      </c>
    </row>
    <row r="158" spans="1:10" x14ac:dyDescent="0.25">
      <c r="A158" s="22"/>
      <c r="J158" s="23"/>
    </row>
    <row r="159" spans="1:10" x14ac:dyDescent="0.25">
      <c r="A159" s="22"/>
      <c r="J159" s="23"/>
    </row>
    <row r="160" spans="1:10" x14ac:dyDescent="0.25">
      <c r="A160" s="22"/>
      <c r="B160" t="s">
        <v>10</v>
      </c>
      <c r="C160" t="s">
        <v>11</v>
      </c>
      <c r="D160" s="8" t="s">
        <v>12</v>
      </c>
      <c r="F160" s="8" t="s">
        <v>13</v>
      </c>
      <c r="G160" s="8" t="s">
        <v>8</v>
      </c>
      <c r="I160" s="8" t="s">
        <v>14</v>
      </c>
      <c r="J160" s="23"/>
    </row>
    <row r="161" spans="1:10" x14ac:dyDescent="0.25">
      <c r="A161" s="22"/>
      <c r="D161" s="9">
        <f>J157/24</f>
        <v>821.06510416666663</v>
      </c>
      <c r="F161" s="8"/>
      <c r="G161" s="8"/>
      <c r="J161" s="23"/>
    </row>
    <row r="162" spans="1:10" x14ac:dyDescent="0.25">
      <c r="A162" s="22">
        <v>1</v>
      </c>
      <c r="B162" t="s">
        <v>15</v>
      </c>
      <c r="C162" s="8" t="s">
        <v>16</v>
      </c>
      <c r="D162" s="8"/>
      <c r="F162" s="10">
        <f>D197</f>
        <v>1</v>
      </c>
      <c r="G162" s="11">
        <f>I157/F193*F162</f>
        <v>854.90509761388284</v>
      </c>
      <c r="I162" s="12">
        <f>J157/F193*F162</f>
        <v>854.90509761388284</v>
      </c>
      <c r="J162" s="23"/>
    </row>
    <row r="163" spans="1:10" x14ac:dyDescent="0.25">
      <c r="A163" s="22">
        <v>2</v>
      </c>
      <c r="B163" t="s">
        <v>17</v>
      </c>
      <c r="C163" s="8" t="s">
        <v>16</v>
      </c>
      <c r="D163" s="8"/>
      <c r="F163" s="10">
        <f>D198</f>
        <v>1.1499999999999999</v>
      </c>
      <c r="G163" s="11">
        <f>(I157/F193)*F163</f>
        <v>983.1408622559652</v>
      </c>
      <c r="I163" s="12">
        <f>J157/F193*F163</f>
        <v>983.1408622559652</v>
      </c>
      <c r="J163" s="23"/>
    </row>
    <row r="164" spans="1:10" x14ac:dyDescent="0.25">
      <c r="A164" s="22">
        <v>3</v>
      </c>
      <c r="B164" t="s">
        <v>18</v>
      </c>
      <c r="C164" s="8" t="s">
        <v>19</v>
      </c>
      <c r="D164" s="8"/>
      <c r="F164" s="10">
        <f>D197</f>
        <v>1</v>
      </c>
      <c r="G164" s="13">
        <f>(I157/F193)*F164</f>
        <v>854.90509761388284</v>
      </c>
      <c r="I164" s="12">
        <f>J157/F193*F164</f>
        <v>854.90509761388284</v>
      </c>
      <c r="J164" s="23"/>
    </row>
    <row r="165" spans="1:10" x14ac:dyDescent="0.25">
      <c r="A165" s="22"/>
      <c r="C165" s="8"/>
      <c r="D165" s="8"/>
      <c r="F165" s="10"/>
      <c r="G165" s="11"/>
      <c r="J165" s="23"/>
    </row>
    <row r="166" spans="1:10" x14ac:dyDescent="0.25">
      <c r="A166" s="22">
        <v>4</v>
      </c>
      <c r="B166" t="s">
        <v>20</v>
      </c>
      <c r="C166" s="8" t="s">
        <v>16</v>
      </c>
      <c r="D166" s="8"/>
      <c r="F166" s="10">
        <f>D197</f>
        <v>1</v>
      </c>
      <c r="G166" s="11">
        <f>I157/F193*F166</f>
        <v>854.90509761388284</v>
      </c>
      <c r="I166" s="12">
        <f>J157/F193*F166</f>
        <v>854.90509761388284</v>
      </c>
      <c r="J166" s="23"/>
    </row>
    <row r="167" spans="1:10" x14ac:dyDescent="0.25">
      <c r="A167" s="22">
        <v>5</v>
      </c>
      <c r="B167" t="s">
        <v>21</v>
      </c>
      <c r="C167" s="8" t="s">
        <v>16</v>
      </c>
      <c r="D167" s="8"/>
      <c r="F167" s="10">
        <f>D198</f>
        <v>1.1499999999999999</v>
      </c>
      <c r="G167" s="11">
        <f>I157/F193*F167</f>
        <v>983.1408622559652</v>
      </c>
      <c r="I167" s="12">
        <f>J157/F193*F167</f>
        <v>983.1408622559652</v>
      </c>
      <c r="J167" s="23"/>
    </row>
    <row r="168" spans="1:10" x14ac:dyDescent="0.25">
      <c r="A168" s="22"/>
      <c r="C168" s="8"/>
      <c r="D168" s="8"/>
      <c r="F168" s="10"/>
      <c r="G168" s="11"/>
      <c r="J168" s="23"/>
    </row>
    <row r="169" spans="1:10" x14ac:dyDescent="0.25">
      <c r="A169" s="22">
        <v>6</v>
      </c>
      <c r="B169" t="s">
        <v>22</v>
      </c>
      <c r="C169" s="8" t="s">
        <v>16</v>
      </c>
      <c r="D169" s="8"/>
      <c r="F169" s="10">
        <f>D198</f>
        <v>1.1499999999999999</v>
      </c>
      <c r="G169" s="11">
        <f>I157/F193*F169</f>
        <v>983.1408622559652</v>
      </c>
      <c r="I169" s="12">
        <f>J157/F193*F169</f>
        <v>983.1408622559652</v>
      </c>
      <c r="J169" s="23"/>
    </row>
    <row r="170" spans="1:10" x14ac:dyDescent="0.25">
      <c r="A170" s="22">
        <v>7</v>
      </c>
      <c r="B170" t="s">
        <v>23</v>
      </c>
      <c r="C170" s="8" t="s">
        <v>16</v>
      </c>
      <c r="D170" s="8"/>
      <c r="F170" s="10">
        <f>D199</f>
        <v>1</v>
      </c>
      <c r="G170" s="11">
        <f>I157/F193*F170</f>
        <v>854.90509761388284</v>
      </c>
      <c r="I170" s="12">
        <f>J157/F193*F170</f>
        <v>854.90509761388284</v>
      </c>
      <c r="J170" s="23"/>
    </row>
    <row r="171" spans="1:10" x14ac:dyDescent="0.25">
      <c r="A171" s="22"/>
      <c r="C171" s="8"/>
      <c r="D171" s="8"/>
      <c r="F171" s="10"/>
      <c r="G171" s="11"/>
      <c r="J171" s="23"/>
    </row>
    <row r="172" spans="1:10" x14ac:dyDescent="0.25">
      <c r="A172" s="22">
        <v>8</v>
      </c>
      <c r="B172" t="s">
        <v>24</v>
      </c>
      <c r="C172" s="8" t="s">
        <v>16</v>
      </c>
      <c r="D172" s="8"/>
      <c r="F172" s="10">
        <f>D198</f>
        <v>1.1499999999999999</v>
      </c>
      <c r="G172" s="11">
        <f>I157/F193*F172</f>
        <v>983.1408622559652</v>
      </c>
      <c r="I172" s="12">
        <f>J157/F193*F172</f>
        <v>983.1408622559652</v>
      </c>
      <c r="J172" s="23"/>
    </row>
    <row r="173" spans="1:10" x14ac:dyDescent="0.25">
      <c r="A173" s="22">
        <v>9</v>
      </c>
      <c r="B173" t="s">
        <v>25</v>
      </c>
      <c r="C173" s="8" t="s">
        <v>16</v>
      </c>
      <c r="D173" s="8"/>
      <c r="F173" s="10">
        <f>D198</f>
        <v>1.1499999999999999</v>
      </c>
      <c r="G173" s="11">
        <f>I157/F193*F173</f>
        <v>983.1408622559652</v>
      </c>
      <c r="I173" s="12">
        <f>J157/F193*F173</f>
        <v>983.1408622559652</v>
      </c>
      <c r="J173" s="23"/>
    </row>
    <row r="174" spans="1:10" x14ac:dyDescent="0.25">
      <c r="A174" s="22">
        <v>10</v>
      </c>
      <c r="B174" t="s">
        <v>26</v>
      </c>
      <c r="C174" s="8" t="s">
        <v>16</v>
      </c>
      <c r="D174" s="8"/>
      <c r="F174" s="10">
        <f>D198</f>
        <v>1.1499999999999999</v>
      </c>
      <c r="G174" s="11">
        <f>I157/F193*F174</f>
        <v>983.1408622559652</v>
      </c>
      <c r="I174" s="12">
        <f>J157/F193*F174</f>
        <v>983.1408622559652</v>
      </c>
      <c r="J174" s="23"/>
    </row>
    <row r="175" spans="1:10" x14ac:dyDescent="0.25">
      <c r="A175" s="22"/>
      <c r="C175" s="8"/>
      <c r="D175" s="8"/>
      <c r="F175" s="10"/>
      <c r="G175" s="11"/>
      <c r="J175" s="23"/>
    </row>
    <row r="176" spans="1:10" x14ac:dyDescent="0.25">
      <c r="A176" s="22">
        <v>11</v>
      </c>
      <c r="B176" t="s">
        <v>27</v>
      </c>
      <c r="C176" s="8" t="s">
        <v>16</v>
      </c>
      <c r="D176" s="8"/>
      <c r="F176" s="10">
        <f>D199</f>
        <v>1</v>
      </c>
      <c r="G176" s="11">
        <f>I157/F193*F176</f>
        <v>854.90509761388284</v>
      </c>
      <c r="I176" s="12">
        <f>J157/F193*F176</f>
        <v>854.90509761388284</v>
      </c>
      <c r="J176" s="23"/>
    </row>
    <row r="177" spans="1:10" x14ac:dyDescent="0.25">
      <c r="A177" s="22">
        <v>12</v>
      </c>
      <c r="B177" t="s">
        <v>28</v>
      </c>
      <c r="C177" s="8" t="s">
        <v>16</v>
      </c>
      <c r="D177" s="8"/>
      <c r="F177" s="10">
        <f>D199</f>
        <v>1</v>
      </c>
      <c r="G177" s="11">
        <f>I157/F193*F177</f>
        <v>854.90509761388284</v>
      </c>
      <c r="I177" s="12">
        <f>J157/F193*F177</f>
        <v>854.90509761388284</v>
      </c>
      <c r="J177" s="23"/>
    </row>
    <row r="178" spans="1:10" x14ac:dyDescent="0.25">
      <c r="A178" s="22"/>
      <c r="C178" s="8"/>
      <c r="D178" s="8"/>
      <c r="F178" s="10"/>
      <c r="G178" s="11"/>
      <c r="J178" s="23"/>
    </row>
    <row r="179" spans="1:10" x14ac:dyDescent="0.25">
      <c r="A179" s="22">
        <v>13</v>
      </c>
      <c r="B179" t="s">
        <v>29</v>
      </c>
      <c r="C179" s="8" t="s">
        <v>16</v>
      </c>
      <c r="D179" s="8"/>
      <c r="F179" s="10">
        <f>D199</f>
        <v>1</v>
      </c>
      <c r="G179" s="11">
        <f>I157/F193*F179</f>
        <v>854.90509761388284</v>
      </c>
      <c r="I179" s="12">
        <f>J157/F193*F179</f>
        <v>854.90509761388284</v>
      </c>
      <c r="J179" s="23"/>
    </row>
    <row r="180" spans="1:10" x14ac:dyDescent="0.25">
      <c r="A180" s="22">
        <v>14</v>
      </c>
      <c r="C180" s="8" t="s">
        <v>19</v>
      </c>
      <c r="D180" s="8"/>
      <c r="F180" s="10"/>
      <c r="G180" s="13">
        <f>I157/F193*F180</f>
        <v>0</v>
      </c>
      <c r="I180" s="12">
        <f>J157/F193*F180</f>
        <v>0</v>
      </c>
      <c r="J180" s="23"/>
    </row>
    <row r="181" spans="1:10" x14ac:dyDescent="0.25">
      <c r="A181" s="22"/>
      <c r="C181" s="8"/>
      <c r="D181" s="8"/>
      <c r="F181" s="10"/>
      <c r="G181" s="11"/>
      <c r="J181" s="23"/>
    </row>
    <row r="182" spans="1:10" x14ac:dyDescent="0.25">
      <c r="A182" s="22">
        <v>15</v>
      </c>
      <c r="B182" t="s">
        <v>30</v>
      </c>
      <c r="C182" s="8" t="s">
        <v>16</v>
      </c>
      <c r="D182" s="8"/>
      <c r="F182" s="10">
        <f>D197</f>
        <v>1</v>
      </c>
      <c r="G182" s="11">
        <f>I157/F193*F182</f>
        <v>854.90509761388284</v>
      </c>
      <c r="I182" s="12">
        <f>J157/F193*F182</f>
        <v>854.90509761388284</v>
      </c>
      <c r="J182" s="23"/>
    </row>
    <row r="183" spans="1:10" x14ac:dyDescent="0.25">
      <c r="A183" s="22">
        <v>16</v>
      </c>
      <c r="B183" t="s">
        <v>31</v>
      </c>
      <c r="C183" s="8" t="s">
        <v>19</v>
      </c>
      <c r="D183" s="8"/>
      <c r="F183" s="10">
        <f>D199</f>
        <v>1</v>
      </c>
      <c r="G183" s="11">
        <f>I157/F193*F183</f>
        <v>854.90509761388284</v>
      </c>
      <c r="I183" s="12">
        <f>J157/F193*F183</f>
        <v>854.90509761388284</v>
      </c>
      <c r="J183" s="23"/>
    </row>
    <row r="184" spans="1:10" x14ac:dyDescent="0.25">
      <c r="A184" s="22"/>
      <c r="C184" s="8"/>
      <c r="D184" s="8"/>
      <c r="F184" s="10"/>
      <c r="G184" s="11"/>
      <c r="J184" s="23"/>
    </row>
    <row r="185" spans="1:10" x14ac:dyDescent="0.25">
      <c r="A185" s="22">
        <v>17</v>
      </c>
      <c r="B185" t="s">
        <v>32</v>
      </c>
      <c r="C185" s="8" t="s">
        <v>16</v>
      </c>
      <c r="D185" s="8"/>
      <c r="F185" s="10">
        <f>D198</f>
        <v>1.1499999999999999</v>
      </c>
      <c r="G185" s="11">
        <f>I157/F193*F185</f>
        <v>983.1408622559652</v>
      </c>
      <c r="I185" s="12">
        <f>J157/F193*F185</f>
        <v>983.1408622559652</v>
      </c>
      <c r="J185" s="23"/>
    </row>
    <row r="186" spans="1:10" x14ac:dyDescent="0.25">
      <c r="A186" s="22">
        <v>18</v>
      </c>
      <c r="B186" t="s">
        <v>33</v>
      </c>
      <c r="C186" s="8" t="s">
        <v>16</v>
      </c>
      <c r="D186" s="8"/>
      <c r="F186" s="10">
        <f>D199</f>
        <v>1</v>
      </c>
      <c r="G186" s="11">
        <f>I157/F193*F186</f>
        <v>854.90509761388284</v>
      </c>
      <c r="I186" s="12">
        <f>J157/F193*F186</f>
        <v>854.90509761388284</v>
      </c>
      <c r="J186" s="23"/>
    </row>
    <row r="187" spans="1:10" x14ac:dyDescent="0.25">
      <c r="A187" s="22">
        <v>19</v>
      </c>
      <c r="B187" t="s">
        <v>34</v>
      </c>
      <c r="C187" s="8" t="s">
        <v>35</v>
      </c>
      <c r="D187" s="8"/>
      <c r="F187" s="10">
        <f>D199</f>
        <v>1</v>
      </c>
      <c r="G187" s="13">
        <f>I157/F193*F187</f>
        <v>854.90509761388284</v>
      </c>
      <c r="I187" s="12">
        <f>J157/F193*F187</f>
        <v>854.90509761388284</v>
      </c>
      <c r="J187" s="23"/>
    </row>
    <row r="188" spans="1:10" x14ac:dyDescent="0.25">
      <c r="A188" s="22">
        <v>20</v>
      </c>
      <c r="B188" t="s">
        <v>36</v>
      </c>
      <c r="C188" s="8" t="s">
        <v>19</v>
      </c>
      <c r="D188" s="8"/>
      <c r="F188" s="10">
        <f>D199</f>
        <v>1</v>
      </c>
      <c r="G188" s="13">
        <f>I157/F193*F188</f>
        <v>854.90509761388284</v>
      </c>
      <c r="I188" s="12">
        <f>J157/F193*F188</f>
        <v>854.90509761388284</v>
      </c>
      <c r="J188" s="23"/>
    </row>
    <row r="189" spans="1:10" x14ac:dyDescent="0.25">
      <c r="A189" s="22">
        <v>21</v>
      </c>
      <c r="B189" t="s">
        <v>37</v>
      </c>
      <c r="C189" s="8" t="s">
        <v>38</v>
      </c>
      <c r="D189" s="8"/>
      <c r="F189" s="10">
        <f>D199</f>
        <v>1</v>
      </c>
      <c r="G189" s="11">
        <f>I157/F193*F189</f>
        <v>854.90509761388284</v>
      </c>
      <c r="I189" s="12">
        <f>J157/F193*F189</f>
        <v>854.90509761388284</v>
      </c>
      <c r="J189" s="23"/>
    </row>
    <row r="190" spans="1:10" x14ac:dyDescent="0.25">
      <c r="A190" s="22">
        <v>22</v>
      </c>
      <c r="B190" t="s">
        <v>39</v>
      </c>
      <c r="C190" s="8" t="s">
        <v>40</v>
      </c>
      <c r="D190" s="8"/>
      <c r="F190" s="10">
        <f>D199</f>
        <v>1</v>
      </c>
      <c r="G190" s="11">
        <f>I157/F193*F190</f>
        <v>854.90509761388284</v>
      </c>
      <c r="I190" s="12">
        <f>J157/F193*F190</f>
        <v>854.90509761388284</v>
      </c>
      <c r="J190" s="23"/>
    </row>
    <row r="191" spans="1:10" x14ac:dyDescent="0.25">
      <c r="A191" s="22">
        <v>23</v>
      </c>
      <c r="B191" t="s">
        <v>41</v>
      </c>
      <c r="C191" s="8" t="s">
        <v>40</v>
      </c>
      <c r="D191" s="8"/>
      <c r="F191" s="10"/>
      <c r="G191" s="11">
        <f>I157/F193*F191</f>
        <v>0</v>
      </c>
      <c r="I191" s="12">
        <f>J157/F193*F191</f>
        <v>0</v>
      </c>
      <c r="J191" s="23"/>
    </row>
    <row r="192" spans="1:10" ht="17.25" x14ac:dyDescent="0.4">
      <c r="A192" s="22">
        <v>24</v>
      </c>
      <c r="B192" t="s">
        <v>41</v>
      </c>
      <c r="C192" s="8" t="s">
        <v>40</v>
      </c>
      <c r="F192" s="14">
        <f>D199</f>
        <v>1</v>
      </c>
      <c r="G192" s="15">
        <f>I157/F193*F192</f>
        <v>854.90509761388284</v>
      </c>
      <c r="I192" s="15">
        <f>J157/F193*F192</f>
        <v>854.90509761388284</v>
      </c>
      <c r="J192" s="23"/>
    </row>
    <row r="193" spans="1:10" x14ac:dyDescent="0.25">
      <c r="A193" s="22"/>
      <c r="C193" s="8"/>
      <c r="E193" t="s">
        <v>42</v>
      </c>
      <c r="F193" s="10">
        <f>F162+F163+F164+F166+F167+F169+F170+F172+F173+F174+F176+F177+F179+F180+F182+F183+F185+F186+F187+F188+F189+F190+F191+F192</f>
        <v>23.05</v>
      </c>
      <c r="G193" s="12">
        <f>G162+G163+G164+G166+G167+G169+G170+G172+G173+G174+G176+G177+G179+G180+G182+G183+G185+G186+G187+G188+G189+G190+G191+G192</f>
        <v>19705.562499999993</v>
      </c>
      <c r="I193" s="12">
        <f>I162+I163+I164+I166+I167+I169+I170+I172+I173+I174+I176+I177+I179+I180+I182+I183+I185+I186+I187+I188+I189+I190+I191+I192</f>
        <v>19705.562499999993</v>
      </c>
      <c r="J193" s="23"/>
    </row>
    <row r="194" spans="1:10" x14ac:dyDescent="0.25">
      <c r="A194" s="22"/>
      <c r="C194" s="8"/>
      <c r="F194" s="1"/>
      <c r="J194" s="23"/>
    </row>
    <row r="195" spans="1:10" x14ac:dyDescent="0.25">
      <c r="A195" s="22"/>
      <c r="C195" s="8"/>
      <c r="F195" s="1"/>
      <c r="J195" s="23"/>
    </row>
    <row r="196" spans="1:10" x14ac:dyDescent="0.25">
      <c r="A196" s="22"/>
      <c r="C196" s="8"/>
      <c r="F196" s="1"/>
      <c r="J196" s="23"/>
    </row>
    <row r="197" spans="1:10" x14ac:dyDescent="0.25">
      <c r="A197" s="22"/>
      <c r="B197" t="s">
        <v>44</v>
      </c>
      <c r="C197" s="8"/>
      <c r="D197" s="16">
        <v>1</v>
      </c>
      <c r="F197" s="1"/>
      <c r="J197" s="23"/>
    </row>
    <row r="198" spans="1:10" x14ac:dyDescent="0.25">
      <c r="A198" s="22"/>
      <c r="B198" t="s">
        <v>54</v>
      </c>
      <c r="D198" s="16">
        <v>1.1499999999999999</v>
      </c>
      <c r="F198" s="1"/>
      <c r="J198" s="23"/>
    </row>
    <row r="199" spans="1:10" x14ac:dyDescent="0.25">
      <c r="A199" s="22"/>
      <c r="B199" t="s">
        <v>48</v>
      </c>
      <c r="D199" s="16">
        <v>1</v>
      </c>
      <c r="F199" s="1"/>
      <c r="J199" s="23"/>
    </row>
    <row r="200" spans="1:10" x14ac:dyDescent="0.25">
      <c r="A200" s="22"/>
      <c r="F200" s="1"/>
      <c r="J200" s="23"/>
    </row>
    <row r="201" spans="1:10" ht="15.75" thickBot="1" x14ac:dyDescent="0.3">
      <c r="A201" s="25"/>
      <c r="B201" s="26"/>
      <c r="C201" s="26"/>
      <c r="D201" s="26"/>
      <c r="E201" s="26"/>
      <c r="F201" s="32"/>
      <c r="G201" s="26"/>
      <c r="H201" s="26"/>
      <c r="I201" s="26"/>
      <c r="J201" s="27"/>
    </row>
    <row r="202" spans="1:10" x14ac:dyDescent="0.25">
      <c r="F202" s="1"/>
    </row>
    <row r="203" spans="1:10" ht="15.75" thickBot="1" x14ac:dyDescent="0.3">
      <c r="F203" s="1"/>
    </row>
    <row r="204" spans="1:10" x14ac:dyDescent="0.25">
      <c r="A204" s="17"/>
      <c r="B204" s="18"/>
      <c r="C204" s="18"/>
      <c r="D204" s="19">
        <v>2029</v>
      </c>
      <c r="E204" s="19" t="s">
        <v>2</v>
      </c>
      <c r="F204" s="33" t="s">
        <v>3</v>
      </c>
      <c r="G204" s="20" t="s">
        <v>4</v>
      </c>
      <c r="H204" s="19" t="s">
        <v>5</v>
      </c>
      <c r="I204" s="19" t="s">
        <v>6</v>
      </c>
      <c r="J204" s="21" t="s">
        <v>7</v>
      </c>
    </row>
    <row r="205" spans="1:10" x14ac:dyDescent="0.25">
      <c r="A205" s="22"/>
      <c r="D205" s="3"/>
      <c r="E205" s="3"/>
      <c r="F205" s="34"/>
      <c r="G205" s="4"/>
      <c r="H205" s="3"/>
      <c r="I205" s="3" t="s">
        <v>8</v>
      </c>
      <c r="J205" s="23"/>
    </row>
    <row r="206" spans="1:10" x14ac:dyDescent="0.25">
      <c r="A206" s="22"/>
      <c r="B206" s="36">
        <v>10</v>
      </c>
      <c r="C206" s="3" t="s">
        <v>53</v>
      </c>
      <c r="D206" s="3" t="s">
        <v>9</v>
      </c>
      <c r="E206" s="5">
        <f>E157*(1+B206/100)</f>
        <v>24145.687500000004</v>
      </c>
      <c r="F206" s="35"/>
      <c r="G206" s="6">
        <f>E206*0.1</f>
        <v>2414.5687500000004</v>
      </c>
      <c r="H206" s="5">
        <v>50</v>
      </c>
      <c r="I206" s="5">
        <f>E206-F206-G206-H206</f>
        <v>21681.118750000001</v>
      </c>
      <c r="J206" s="24">
        <f>I206</f>
        <v>21681.118750000001</v>
      </c>
    </row>
    <row r="207" spans="1:10" x14ac:dyDescent="0.25">
      <c r="A207" s="22"/>
      <c r="F207" s="1"/>
      <c r="J207" s="23"/>
    </row>
    <row r="208" spans="1:10" x14ac:dyDescent="0.25">
      <c r="A208" s="22"/>
      <c r="F208" s="1"/>
      <c r="J208" s="23"/>
    </row>
    <row r="209" spans="1:10" x14ac:dyDescent="0.25">
      <c r="A209" s="22"/>
      <c r="B209" t="s">
        <v>10</v>
      </c>
      <c r="C209" t="s">
        <v>11</v>
      </c>
      <c r="D209" s="8" t="s">
        <v>12</v>
      </c>
      <c r="F209" s="10" t="s">
        <v>13</v>
      </c>
      <c r="G209" s="8" t="s">
        <v>8</v>
      </c>
      <c r="I209" s="8" t="s">
        <v>14</v>
      </c>
      <c r="J209" s="23"/>
    </row>
    <row r="210" spans="1:10" x14ac:dyDescent="0.25">
      <c r="A210" s="22"/>
      <c r="D210" s="9">
        <f>J206/24</f>
        <v>903.37994791666677</v>
      </c>
      <c r="F210" s="10"/>
      <c r="G210" s="8"/>
      <c r="J210" s="23"/>
    </row>
    <row r="211" spans="1:10" x14ac:dyDescent="0.25">
      <c r="A211" s="22">
        <v>1</v>
      </c>
      <c r="B211" t="s">
        <v>15</v>
      </c>
      <c r="C211" s="8" t="s">
        <v>16</v>
      </c>
      <c r="D211" s="8"/>
      <c r="F211" s="10">
        <f>D246</f>
        <v>1</v>
      </c>
      <c r="G211" s="11">
        <f>I206/F242*F211</f>
        <v>972.24747757847535</v>
      </c>
      <c r="I211" s="12">
        <f>J206/F242*F211</f>
        <v>972.24747757847535</v>
      </c>
      <c r="J211" s="23"/>
    </row>
    <row r="212" spans="1:10" x14ac:dyDescent="0.25">
      <c r="A212" s="22">
        <v>2</v>
      </c>
      <c r="B212" t="s">
        <v>17</v>
      </c>
      <c r="C212" s="8" t="s">
        <v>16</v>
      </c>
      <c r="D212" s="8"/>
      <c r="F212" s="10">
        <f>D247</f>
        <v>1.05</v>
      </c>
      <c r="G212" s="11">
        <f>(I206/F242)*F212</f>
        <v>1020.8598514573991</v>
      </c>
      <c r="I212" s="12">
        <f>J206/F242*F212</f>
        <v>1020.8598514573991</v>
      </c>
      <c r="J212" s="23"/>
    </row>
    <row r="213" spans="1:10" x14ac:dyDescent="0.25">
      <c r="A213" s="22">
        <v>3</v>
      </c>
      <c r="B213" t="s">
        <v>18</v>
      </c>
      <c r="C213" s="8" t="s">
        <v>19</v>
      </c>
      <c r="D213" s="8"/>
      <c r="F213" s="10">
        <f>D246</f>
        <v>1</v>
      </c>
      <c r="G213" s="13">
        <f>(I206/F242)*F213</f>
        <v>972.24747757847535</v>
      </c>
      <c r="I213" s="12">
        <f>J206/F242*F213</f>
        <v>972.24747757847535</v>
      </c>
      <c r="J213" s="23"/>
    </row>
    <row r="214" spans="1:10" x14ac:dyDescent="0.25">
      <c r="A214" s="22"/>
      <c r="C214" s="8"/>
      <c r="D214" s="8"/>
      <c r="F214" s="10"/>
      <c r="G214" s="11"/>
      <c r="J214" s="23"/>
    </row>
    <row r="215" spans="1:10" x14ac:dyDescent="0.25">
      <c r="A215" s="22">
        <v>4</v>
      </c>
      <c r="B215" t="s">
        <v>20</v>
      </c>
      <c r="C215" s="8" t="s">
        <v>16</v>
      </c>
      <c r="D215" s="8"/>
      <c r="F215" s="10">
        <f>D246</f>
        <v>1</v>
      </c>
      <c r="G215" s="11">
        <f>I206/F242*F215</f>
        <v>972.24747757847535</v>
      </c>
      <c r="I215" s="12">
        <f>J206/F242*F215</f>
        <v>972.24747757847535</v>
      </c>
      <c r="J215" s="23"/>
    </row>
    <row r="216" spans="1:10" x14ac:dyDescent="0.25">
      <c r="A216" s="22">
        <v>5</v>
      </c>
      <c r="B216" t="s">
        <v>21</v>
      </c>
      <c r="C216" s="8" t="s">
        <v>16</v>
      </c>
      <c r="D216" s="8"/>
      <c r="F216" s="10">
        <f>D247</f>
        <v>1.05</v>
      </c>
      <c r="G216" s="11">
        <f>I206/F242*F216</f>
        <v>1020.8598514573991</v>
      </c>
      <c r="I216" s="12">
        <f>J206/F242*F216</f>
        <v>1020.8598514573991</v>
      </c>
      <c r="J216" s="23"/>
    </row>
    <row r="217" spans="1:10" x14ac:dyDescent="0.25">
      <c r="A217" s="22"/>
      <c r="C217" s="8"/>
      <c r="D217" s="8"/>
      <c r="F217" s="10"/>
      <c r="G217" s="11"/>
      <c r="J217" s="23"/>
    </row>
    <row r="218" spans="1:10" x14ac:dyDescent="0.25">
      <c r="A218" s="22">
        <v>6</v>
      </c>
      <c r="B218" t="s">
        <v>22</v>
      </c>
      <c r="C218" s="8" t="s">
        <v>16</v>
      </c>
      <c r="D218" s="8"/>
      <c r="F218" s="10">
        <f>D247</f>
        <v>1.05</v>
      </c>
      <c r="G218" s="11">
        <f>I206/F242*F218</f>
        <v>1020.8598514573991</v>
      </c>
      <c r="I218" s="12">
        <f>J206/F242*F218</f>
        <v>1020.8598514573991</v>
      </c>
      <c r="J218" s="23"/>
    </row>
    <row r="219" spans="1:10" x14ac:dyDescent="0.25">
      <c r="A219" s="22">
        <v>7</v>
      </c>
      <c r="B219" t="s">
        <v>23</v>
      </c>
      <c r="C219" s="8" t="s">
        <v>16</v>
      </c>
      <c r="D219" s="8"/>
      <c r="F219" s="10">
        <f>D248</f>
        <v>1</v>
      </c>
      <c r="G219" s="11">
        <f>I206/F242*F219</f>
        <v>972.24747757847535</v>
      </c>
      <c r="I219" s="12">
        <f>J206/F242*F219</f>
        <v>972.24747757847535</v>
      </c>
      <c r="J219" s="23"/>
    </row>
    <row r="220" spans="1:10" x14ac:dyDescent="0.25">
      <c r="A220" s="22"/>
      <c r="C220" s="8"/>
      <c r="D220" s="8"/>
      <c r="F220" s="10"/>
      <c r="G220" s="11"/>
      <c r="J220" s="23"/>
    </row>
    <row r="221" spans="1:10" x14ac:dyDescent="0.25">
      <c r="A221" s="22">
        <v>8</v>
      </c>
      <c r="B221" t="s">
        <v>24</v>
      </c>
      <c r="C221" s="8" t="s">
        <v>16</v>
      </c>
      <c r="D221" s="8"/>
      <c r="F221" s="10">
        <f>D247</f>
        <v>1.05</v>
      </c>
      <c r="G221" s="11">
        <f>I206/F242*F221</f>
        <v>1020.8598514573991</v>
      </c>
      <c r="I221" s="12">
        <f>J206/F242*F221</f>
        <v>1020.8598514573991</v>
      </c>
      <c r="J221" s="23"/>
    </row>
    <row r="222" spans="1:10" x14ac:dyDescent="0.25">
      <c r="A222" s="22">
        <v>9</v>
      </c>
      <c r="B222" t="s">
        <v>25</v>
      </c>
      <c r="C222" s="8" t="s">
        <v>16</v>
      </c>
      <c r="D222" s="8"/>
      <c r="F222" s="10">
        <f>D247</f>
        <v>1.05</v>
      </c>
      <c r="G222" s="11">
        <f>I206/F242*F222</f>
        <v>1020.8598514573991</v>
      </c>
      <c r="I222" s="12">
        <f>J206/F242*F222</f>
        <v>1020.8598514573991</v>
      </c>
      <c r="J222" s="23"/>
    </row>
    <row r="223" spans="1:10" x14ac:dyDescent="0.25">
      <c r="A223" s="22">
        <v>10</v>
      </c>
      <c r="B223" t="s">
        <v>26</v>
      </c>
      <c r="C223" s="8" t="s">
        <v>16</v>
      </c>
      <c r="D223" s="8"/>
      <c r="F223" s="10">
        <f>D246</f>
        <v>1</v>
      </c>
      <c r="G223" s="11">
        <f>I206/F242*F223</f>
        <v>972.24747757847535</v>
      </c>
      <c r="I223" s="12">
        <f>J206/F242*F223</f>
        <v>972.24747757847535</v>
      </c>
      <c r="J223" s="23"/>
    </row>
    <row r="224" spans="1:10" x14ac:dyDescent="0.25">
      <c r="A224" s="22"/>
      <c r="C224" s="8"/>
      <c r="D224" s="8"/>
      <c r="F224" s="10"/>
      <c r="G224" s="11"/>
      <c r="J224" s="23"/>
    </row>
    <row r="225" spans="1:10" x14ac:dyDescent="0.25">
      <c r="A225" s="22">
        <v>11</v>
      </c>
      <c r="B225" t="s">
        <v>27</v>
      </c>
      <c r="C225" s="8" t="s">
        <v>16</v>
      </c>
      <c r="D225" s="8"/>
      <c r="F225" s="10">
        <f>D248</f>
        <v>1</v>
      </c>
      <c r="G225" s="11">
        <f>I206/F242*F225</f>
        <v>972.24747757847535</v>
      </c>
      <c r="I225" s="12">
        <f>J206/F242*F225</f>
        <v>972.24747757847535</v>
      </c>
      <c r="J225" s="23"/>
    </row>
    <row r="226" spans="1:10" x14ac:dyDescent="0.25">
      <c r="A226" s="22">
        <v>12</v>
      </c>
      <c r="B226" t="s">
        <v>28</v>
      </c>
      <c r="C226" s="8" t="s">
        <v>16</v>
      </c>
      <c r="D226" s="8"/>
      <c r="F226" s="10">
        <f>D248</f>
        <v>1</v>
      </c>
      <c r="G226" s="11">
        <f>I206/F242*F226</f>
        <v>972.24747757847535</v>
      </c>
      <c r="I226" s="12">
        <f>J206/F242*F226</f>
        <v>972.24747757847535</v>
      </c>
      <c r="J226" s="23"/>
    </row>
    <row r="227" spans="1:10" x14ac:dyDescent="0.25">
      <c r="A227" s="22"/>
      <c r="C227" s="8"/>
      <c r="D227" s="8"/>
      <c r="F227" s="10"/>
      <c r="G227" s="11"/>
      <c r="J227" s="23"/>
    </row>
    <row r="228" spans="1:10" x14ac:dyDescent="0.25">
      <c r="A228" s="22">
        <v>13</v>
      </c>
      <c r="B228" t="s">
        <v>29</v>
      </c>
      <c r="C228" s="8" t="s">
        <v>16</v>
      </c>
      <c r="D228" s="8"/>
      <c r="F228" s="10">
        <f>D248</f>
        <v>1</v>
      </c>
      <c r="G228" s="11">
        <f>I206/F242*F228</f>
        <v>972.24747757847535</v>
      </c>
      <c r="I228" s="12">
        <f>J206/F242*F228</f>
        <v>972.24747757847535</v>
      </c>
      <c r="J228" s="23"/>
    </row>
    <row r="229" spans="1:10" x14ac:dyDescent="0.25">
      <c r="A229" s="22">
        <v>14</v>
      </c>
      <c r="C229" s="8" t="s">
        <v>19</v>
      </c>
      <c r="D229" s="8"/>
      <c r="F229" s="10"/>
      <c r="G229" s="13">
        <f>I206/F242*F229</f>
        <v>0</v>
      </c>
      <c r="I229" s="12">
        <f>J206/F242*F229</f>
        <v>0</v>
      </c>
      <c r="J229" s="23"/>
    </row>
    <row r="230" spans="1:10" x14ac:dyDescent="0.25">
      <c r="A230" s="22"/>
      <c r="C230" s="8"/>
      <c r="D230" s="8"/>
      <c r="F230" s="10"/>
      <c r="G230" s="11"/>
      <c r="J230" s="23"/>
    </row>
    <row r="231" spans="1:10" x14ac:dyDescent="0.25">
      <c r="A231" s="22">
        <v>15</v>
      </c>
      <c r="B231" t="s">
        <v>30</v>
      </c>
      <c r="C231" s="8" t="s">
        <v>16</v>
      </c>
      <c r="D231" s="8"/>
      <c r="F231" s="10">
        <f>D246</f>
        <v>1</v>
      </c>
      <c r="G231" s="11">
        <f>I206/F242*F231</f>
        <v>972.24747757847535</v>
      </c>
      <c r="I231" s="12">
        <f>J206/F242*F231</f>
        <v>972.24747757847535</v>
      </c>
      <c r="J231" s="23"/>
    </row>
    <row r="232" spans="1:10" x14ac:dyDescent="0.25">
      <c r="A232" s="22">
        <v>16</v>
      </c>
      <c r="B232" t="s">
        <v>31</v>
      </c>
      <c r="C232" s="8" t="s">
        <v>19</v>
      </c>
      <c r="D232" s="8"/>
      <c r="F232" s="10">
        <f>D248</f>
        <v>1</v>
      </c>
      <c r="G232" s="11">
        <f>I206/F242*F232</f>
        <v>972.24747757847535</v>
      </c>
      <c r="I232" s="12">
        <f>J206/F242*F232</f>
        <v>972.24747757847535</v>
      </c>
      <c r="J232" s="23"/>
    </row>
    <row r="233" spans="1:10" x14ac:dyDescent="0.25">
      <c r="A233" s="22"/>
      <c r="C233" s="8"/>
      <c r="D233" s="8"/>
      <c r="F233" s="10"/>
      <c r="G233" s="11"/>
      <c r="J233" s="23"/>
    </row>
    <row r="234" spans="1:10" x14ac:dyDescent="0.25">
      <c r="A234" s="22">
        <v>17</v>
      </c>
      <c r="B234" t="s">
        <v>32</v>
      </c>
      <c r="C234" s="8" t="s">
        <v>16</v>
      </c>
      <c r="D234" s="8"/>
      <c r="F234" s="10">
        <f>D247</f>
        <v>1.05</v>
      </c>
      <c r="G234" s="11">
        <f>I206/F242*F234</f>
        <v>1020.8598514573991</v>
      </c>
      <c r="I234" s="12">
        <f>J206/F242*F234</f>
        <v>1020.8598514573991</v>
      </c>
      <c r="J234" s="23"/>
    </row>
    <row r="235" spans="1:10" x14ac:dyDescent="0.25">
      <c r="A235" s="22">
        <v>18</v>
      </c>
      <c r="B235" t="s">
        <v>33</v>
      </c>
      <c r="C235" s="8" t="s">
        <v>16</v>
      </c>
      <c r="D235" s="8"/>
      <c r="F235" s="10">
        <f>D248</f>
        <v>1</v>
      </c>
      <c r="G235" s="11">
        <f>I206/F242*F235</f>
        <v>972.24747757847535</v>
      </c>
      <c r="I235" s="12">
        <f>J206/F242*F235</f>
        <v>972.24747757847535</v>
      </c>
      <c r="J235" s="23"/>
    </row>
    <row r="236" spans="1:10" x14ac:dyDescent="0.25">
      <c r="A236" s="22">
        <v>19</v>
      </c>
      <c r="B236" t="s">
        <v>34</v>
      </c>
      <c r="C236" s="8" t="s">
        <v>35</v>
      </c>
      <c r="D236" s="8"/>
      <c r="F236" s="10">
        <f>D248</f>
        <v>1</v>
      </c>
      <c r="G236" s="13">
        <f>I206/F242*F236</f>
        <v>972.24747757847535</v>
      </c>
      <c r="I236" s="12">
        <f>J206/F242*F236</f>
        <v>972.24747757847535</v>
      </c>
      <c r="J236" s="23"/>
    </row>
    <row r="237" spans="1:10" x14ac:dyDescent="0.25">
      <c r="A237" s="22">
        <v>20</v>
      </c>
      <c r="B237" t="s">
        <v>36</v>
      </c>
      <c r="C237" s="8" t="s">
        <v>19</v>
      </c>
      <c r="D237" s="8"/>
      <c r="F237" s="10">
        <f>D248</f>
        <v>1</v>
      </c>
      <c r="G237" s="13">
        <f>I206/F242*F237</f>
        <v>972.24747757847535</v>
      </c>
      <c r="I237" s="12">
        <f>J206/F242*F237</f>
        <v>972.24747757847535</v>
      </c>
      <c r="J237" s="23"/>
    </row>
    <row r="238" spans="1:10" x14ac:dyDescent="0.25">
      <c r="A238" s="22">
        <v>21</v>
      </c>
      <c r="B238" t="s">
        <v>37</v>
      </c>
      <c r="C238" s="8" t="s">
        <v>38</v>
      </c>
      <c r="D238" s="8"/>
      <c r="F238" s="10">
        <f>D248</f>
        <v>1</v>
      </c>
      <c r="G238" s="11">
        <f>I206/F242*F238</f>
        <v>972.24747757847535</v>
      </c>
      <c r="I238" s="12">
        <f>J206/F242*F238</f>
        <v>972.24747757847535</v>
      </c>
      <c r="J238" s="23"/>
    </row>
    <row r="239" spans="1:10" x14ac:dyDescent="0.25">
      <c r="A239" s="22">
        <v>22</v>
      </c>
      <c r="B239" t="s">
        <v>39</v>
      </c>
      <c r="C239" s="8" t="s">
        <v>40</v>
      </c>
      <c r="D239" s="8"/>
      <c r="F239" s="10">
        <f>D248</f>
        <v>1</v>
      </c>
      <c r="G239" s="11">
        <f>I206/F242*F239</f>
        <v>972.24747757847535</v>
      </c>
      <c r="I239" s="12">
        <f>J206/F242*F239</f>
        <v>972.24747757847535</v>
      </c>
      <c r="J239" s="23"/>
    </row>
    <row r="240" spans="1:10" x14ac:dyDescent="0.25">
      <c r="A240" s="22">
        <v>23</v>
      </c>
      <c r="B240" t="s">
        <v>41</v>
      </c>
      <c r="C240" s="8" t="s">
        <v>40</v>
      </c>
      <c r="D240" s="8"/>
      <c r="F240" s="10"/>
      <c r="G240" s="11">
        <f>I206/F242*F240</f>
        <v>0</v>
      </c>
      <c r="I240" s="12">
        <f>J206/F242*F240</f>
        <v>0</v>
      </c>
      <c r="J240" s="23"/>
    </row>
    <row r="241" spans="1:10" ht="17.25" x14ac:dyDescent="0.4">
      <c r="A241" s="22">
        <v>24</v>
      </c>
      <c r="B241" t="s">
        <v>41</v>
      </c>
      <c r="C241" s="8" t="s">
        <v>40</v>
      </c>
      <c r="F241" s="14">
        <f>D248</f>
        <v>1</v>
      </c>
      <c r="G241" s="15">
        <f>I206/F242*F241</f>
        <v>972.24747757847535</v>
      </c>
      <c r="I241" s="15">
        <f>J206/F242*F241</f>
        <v>972.24747757847535</v>
      </c>
      <c r="J241" s="23"/>
    </row>
    <row r="242" spans="1:10" x14ac:dyDescent="0.25">
      <c r="A242" s="22"/>
      <c r="C242" s="8"/>
      <c r="E242" t="s">
        <v>42</v>
      </c>
      <c r="F242" s="10">
        <f>F211+F212+F213+F215+F216+F218+F219+F221+F222+F223+F225+F226+F228+F229+F231+F232+F234+F235+F236+F237+F238+F239+F240+F241</f>
        <v>22.3</v>
      </c>
      <c r="G242" s="12">
        <f>G211+G212+G213+G215+G216+G218+G219+G221+G222+G223+G225+G226+G228+G229+G231+G232+G234+G235+G236+G237+G238+G239+G240+G241</f>
        <v>21681.118750000005</v>
      </c>
      <c r="I242" s="12">
        <f>I211+I212+I213+I215+I216+I218+I219+I221+I222+I223+I225+I226+I228+I229+I231+I232+I234+I235+I236+I237+I238+I239+I240+I241</f>
        <v>21681.118750000005</v>
      </c>
      <c r="J242" s="23"/>
    </row>
    <row r="243" spans="1:10" x14ac:dyDescent="0.25">
      <c r="A243" s="22"/>
      <c r="C243" s="8"/>
      <c r="F243" s="1"/>
      <c r="J243" s="23"/>
    </row>
    <row r="244" spans="1:10" x14ac:dyDescent="0.25">
      <c r="A244" s="22"/>
      <c r="C244" s="8"/>
      <c r="F244" s="1"/>
      <c r="J244" s="23"/>
    </row>
    <row r="245" spans="1:10" x14ac:dyDescent="0.25">
      <c r="A245" s="22"/>
      <c r="C245" s="8"/>
      <c r="F245" s="1"/>
      <c r="J245" s="23"/>
    </row>
    <row r="246" spans="1:10" x14ac:dyDescent="0.25">
      <c r="A246" s="22"/>
      <c r="B246" t="s">
        <v>44</v>
      </c>
      <c r="C246" s="8"/>
      <c r="D246" s="16">
        <v>1</v>
      </c>
      <c r="F246" s="1"/>
      <c r="J246" s="23"/>
    </row>
    <row r="247" spans="1:10" x14ac:dyDescent="0.25">
      <c r="A247" s="22"/>
      <c r="B247" t="s">
        <v>54</v>
      </c>
      <c r="D247" s="16">
        <v>1.05</v>
      </c>
      <c r="F247" s="1"/>
      <c r="J247" s="23"/>
    </row>
    <row r="248" spans="1:10" x14ac:dyDescent="0.25">
      <c r="A248" s="22"/>
      <c r="B248" t="s">
        <v>48</v>
      </c>
      <c r="D248" s="16">
        <v>1</v>
      </c>
      <c r="F248" s="1"/>
      <c r="J248" s="23"/>
    </row>
    <row r="249" spans="1:10" ht="15.75" thickBot="1" x14ac:dyDescent="0.3">
      <c r="A249" s="25"/>
      <c r="B249" s="26"/>
      <c r="C249" s="26"/>
      <c r="D249" s="26"/>
      <c r="E249" s="26"/>
      <c r="F249" s="32"/>
      <c r="G249" s="26"/>
      <c r="H249" s="26"/>
      <c r="I249" s="26"/>
      <c r="J249" s="27"/>
    </row>
    <row r="250" spans="1:10" x14ac:dyDescent="0.25">
      <c r="F250" s="1"/>
    </row>
    <row r="251" spans="1:10" x14ac:dyDescent="0.25">
      <c r="F251" s="1"/>
    </row>
    <row r="252" spans="1:10" x14ac:dyDescent="0.25">
      <c r="F252" s="1"/>
    </row>
    <row r="253" spans="1:10" x14ac:dyDescent="0.25">
      <c r="F2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Hansen</dc:creator>
  <cp:keywords/>
  <dc:description/>
  <cp:lastModifiedBy>Andreas Hansen</cp:lastModifiedBy>
  <cp:revision/>
  <dcterms:created xsi:type="dcterms:W3CDTF">2024-11-09T13:49:41Z</dcterms:created>
  <dcterms:modified xsi:type="dcterms:W3CDTF">2024-11-29T14:53:15Z</dcterms:modified>
  <cp:category/>
  <cp:contentStatus/>
</cp:coreProperties>
</file>