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0490" windowHeight="7755" tabRatio="413"/>
  </bookViews>
  <sheets>
    <sheet name="UKE_23_2016" sheetId="1" r:id="rId1"/>
  </sheets>
  <definedNames>
    <definedName name="Z_14D440E4_F18A_4F78_9989_38C1B133222D_.wvu.Cols" localSheetId="0" hidden="1">UKE_23_2016!#REF!</definedName>
    <definedName name="Z_14D440E4_F18A_4F78_9989_38C1B133222D_.wvu.PrintArea" localSheetId="0" hidden="1">UKE_23_2016!$B$1:$M$213</definedName>
    <definedName name="Z_14D440E4_F18A_4F78_9989_38C1B133222D_.wvu.Rows" localSheetId="0" hidden="1">UKE_23_2016!$325:$1048576,UKE_23_2016!$214:$324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4" i="1"/>
  <c r="G33" i="1"/>
  <c r="F32" i="1" l="1"/>
  <c r="G32" i="1" l="1"/>
  <c r="H40" i="1" l="1"/>
  <c r="G30" i="1"/>
  <c r="E210" i="1" l="1"/>
  <c r="F130" i="1" l="1"/>
  <c r="E130" i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H138" i="1" l="1"/>
  <c r="G40" i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<sst xmlns="http://schemas.openxmlformats.org/spreadsheetml/2006/main" count="226" uniqueCount="110">
  <si>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</si>
  <si>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</si>
  <si>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</si>
  <si>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</si>
  <si>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</si>
  <si>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</si>
  <si>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</si>
  <si>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</si>
  <si>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</si>
  <si>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</si>
  <si>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</si>
  <si>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</si>
  <si>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</si>
  <si>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</si>
  <si>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</si>
  <si>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</si>
  <si>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</si>
  <si>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</si>
  <si>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</si>
  <si>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</si>
  <si>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</si>
  <si>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</si>
  <si>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</si>
  <si>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</si>
  <si>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</si>
  <si>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</si>
  <si>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</si>
  <si>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</si>
  <si>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</si>
  <si>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</si>
  <si>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</si>
  <si>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</si>
  <si>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</si>
  <si>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</si>
  <si>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</si>
  <si>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</si>
  <si>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</si>
  <si>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</si>
  <si>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</si>
  <si>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</si>
  <si>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</si>
  <si>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</si>
  <si>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</si>
  <si>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</si>
  <si>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</si>
  <si>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</si>
  <si>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</si>
  <si>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</si>
  <si>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</si>
  <si>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</si>
  <si>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</si>
  <si>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</si>
  <si>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</si>
  <si>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</si>
  <si>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</si>
  <si>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</si>
  <si>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</si>
  <si>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</si>
  <si>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</si>
  <si>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</si>
  <si>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</si>
  <si>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</si>
  <si>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</si>
  <si>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</si>
  <si>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</si>
  <si>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</si>
  <si>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</si>
  <si>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</si>
  <si>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</si>
  <si>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</si>
  <si>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</si>
  <si>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</si>
  <si>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</si>
  <si>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</si>
  <si>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</si>
  <si>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</si>
  <si>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</si>
  <si>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</si>
  <si>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</si>
  <si>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</si>
  <si>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</si>
  <si>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</si>
  <si>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</si>
  <si>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</si>
  <si>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</si>
  <si>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</si>
  <si>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</si>
  <si>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</si>
  <si>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</si>
  <si>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</si>
  <si>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</si>
  <si>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</si>
  <si>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</si>
  <si>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</si>
  <si>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</si>
  <si>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</si>
  <si>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</si>
  <si>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</si>
  <si>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</si>
  <si>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</si>
  <si>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</si>
  <si>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</si>
  <si>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</si>
  <si>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</si>
  <si>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38 tonn, men det legges til grunn at hele avsetningen tas</t>
    </r>
  </si>
  <si>
    <t>LANDET KVANTUM UKE 23</t>
  </si>
  <si>
    <t>LANDET KVANTUM T.O.M UKE 23</t>
  </si>
  <si>
    <t>LANDET KVANTUM T.O.M. UKE 23 2015</t>
  </si>
  <si>
    <r>
      <t xml:space="preserve">3 </t>
    </r>
    <r>
      <rPr>
        <sz val="9"/>
        <color theme="1"/>
        <rFont val="Calibri"/>
        <family val="2"/>
      </rPr>
      <t>Registrert rekreasjonsfiske utgjør 944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</si>
  <si>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232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</si>
</sst>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86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105</v>
      </c>
      <c r="G20" s="207" t="s">
        <v>106</v>
      </c>
      <c r="H20" s="207" t="s">
        <v>99</v>
      </c>
      <c r="I20" s="207" t="s">
        <v>75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878.89210000000003</v>
      </c>
      <c r="G21" s="250">
        <f>G22+G23</f>
        <v>51795.846600000004</v>
      </c>
      <c r="H21" s="250"/>
      <c r="I21" s="250">
        <f>I23+I22</f>
        <v>80012.15340000001</v>
      </c>
      <c r="J21" s="257">
        <f>J23+J22</f>
        <v>44266.552800000005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875.41809999999998</v>
      </c>
      <c r="G22" s="254">
        <v>51127.688000000002</v>
      </c>
      <c r="H22" s="254"/>
      <c r="I22" s="254">
        <f>E22-G22</f>
        <v>79930.312000000005</v>
      </c>
      <c r="J22" s="258">
        <v>43547.983800000002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3.4740000000000002</v>
      </c>
      <c r="G23" s="255">
        <v>668.15859999999998</v>
      </c>
      <c r="H23" s="255"/>
      <c r="I23" s="255">
        <f>E23-G23</f>
        <v>81.841400000000021</v>
      </c>
      <c r="J23" s="259">
        <v>718.56899999999996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1098.1087</v>
      </c>
      <c r="G24" s="250">
        <f>G25+G31+G32</f>
        <v>218785.39554999999</v>
      </c>
      <c r="H24" s="250"/>
      <c r="I24" s="250">
        <f>I25+I31+I32</f>
        <v>40318.604449999999</v>
      </c>
      <c r="J24" s="257">
        <f>J25+J31+J32</f>
        <v>230385.37435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640.54279999999994</v>
      </c>
      <c r="G25" s="251">
        <f>G26+G27+G28+G29</f>
        <v>176953.20895</v>
      </c>
      <c r="H25" s="251"/>
      <c r="I25" s="251">
        <f>I26+I27+I28+I29+I30</f>
        <v>23241.79105</v>
      </c>
      <c r="J25" s="260">
        <f>J26+J27+J28+J29+J30</f>
        <v>194133.70175000001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111.2085</v>
      </c>
      <c r="G26" s="246">
        <v>47094.7212</v>
      </c>
      <c r="H26" s="246">
        <v>521</v>
      </c>
      <c r="I26" s="246">
        <f>E26-G26+H26</f>
        <v>-286.72119999999995</v>
      </c>
      <c r="J26" s="248">
        <v>61064.4692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184.98429999999999</v>
      </c>
      <c r="G27" s="246">
        <v>48090.977500000001</v>
      </c>
      <c r="H27" s="246">
        <v>678</v>
      </c>
      <c r="I27" s="246">
        <f>E27-G27+H27</f>
        <v>1786.0224999999991</v>
      </c>
      <c r="J27" s="248">
        <v>51428.279399999999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158.46260000000001</v>
      </c>
      <c r="G28" s="246">
        <v>47162.666649999999</v>
      </c>
      <c r="H28" s="246">
        <v>879</v>
      </c>
      <c r="I28" s="246">
        <f>E28-G28+H28</f>
        <v>8284.3333500000008</v>
      </c>
      <c r="J28" s="248">
        <v>48316.416250000002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185.88740000000001</v>
      </c>
      <c r="G29" s="246">
        <v>34604.8436</v>
      </c>
      <c r="H29" s="246">
        <v>465</v>
      </c>
      <c r="I29" s="246">
        <f>E29-G29+H29</f>
        <v>689.15639999999985</v>
      </c>
      <c r="J29" s="248">
        <v>33324.536899999999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228</v>
      </c>
      <c r="G30" s="246">
        <f>H26+H27+H28+H29</f>
        <v>2543</v>
      </c>
      <c r="H30" s="246"/>
      <c r="I30" s="246">
        <f>E30-G30</f>
        <v>12769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414.291</v>
      </c>
      <c r="G31" s="251">
        <v>15256.368200000001</v>
      </c>
      <c r="H31" s="251"/>
      <c r="I31" s="251">
        <f>E31-G31</f>
        <v>18619.631799999999</v>
      </c>
      <c r="J31" s="260">
        <v>11045.3007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43.274900000000002</v>
      </c>
      <c r="G32" s="251">
        <f>G33</f>
        <v>26575.8184</v>
      </c>
      <c r="H32" s="251"/>
      <c r="I32" s="251">
        <f>I33+I34</f>
        <v>-1542.8184000000001</v>
      </c>
      <c r="J32" s="260">
        <f>J33</f>
        <v>25206.371899999998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63.2749-F37</f>
        <v>43.274900000000002</v>
      </c>
      <c r="G33" s="246">
        <f>28840.8184-G37</f>
        <v>26575.8184</v>
      </c>
      <c r="H33" s="246">
        <v>409</v>
      </c>
      <c r="I33" s="246">
        <f>E33-G33+H33</f>
        <v>-3233.8184000000001</v>
      </c>
      <c r="J33" s="248">
        <v>25206.371899999998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23</v>
      </c>
      <c r="G34" s="256">
        <f>H33</f>
        <v>409</v>
      </c>
      <c r="H34" s="256"/>
      <c r="I34" s="256">
        <f t="shared" ref="I34:I39" si="0">E34-G34</f>
        <v>1691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11</v>
      </c>
      <c r="G35" s="247">
        <v>3352.4510500000001</v>
      </c>
      <c r="H35" s="247"/>
      <c r="I35" s="247">
        <f t="shared" si="0"/>
        <v>647.54894999999988</v>
      </c>
      <c r="J35" s="249">
        <v>2818.37545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377.6259</v>
      </c>
      <c r="H36" s="247"/>
      <c r="I36" s="247">
        <f t="shared" si="0"/>
        <v>329.3741</v>
      </c>
      <c r="J36" s="249">
        <v>246.13659999999999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20</v>
      </c>
      <c r="G37" s="247">
        <v>2265</v>
      </c>
      <c r="H37" s="247"/>
      <c r="I37" s="247">
        <f t="shared" si="0"/>
        <v>735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3.3450000000000002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269.39400000002934</v>
      </c>
      <c r="H39" s="247"/>
      <c r="I39" s="247">
        <f t="shared" si="0"/>
        <v>-269.39400000002934</v>
      </c>
      <c r="J39" s="249">
        <v>557.80299999995623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2011.3458000000001</v>
      </c>
      <c r="G40" s="210">
        <f>G21+G24+G35+G36+G37+G38+G39</f>
        <v>283845.71309999999</v>
      </c>
      <c r="H40" s="210">
        <f>H26+H27+H28+H29+H33</f>
        <v>2952</v>
      </c>
      <c r="I40" s="210">
        <f>I21+I24+I35+I36+I37+I38+I39</f>
        <v>121773.28689999998</v>
      </c>
      <c r="J40" s="222">
        <f>J21+J24+J35+J36+J37+J38+J39</f>
        <v>285274.24219999998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23</v>
      </c>
      <c r="F56" s="207" t="str">
        <f>G20</f>
        <v>LANDET KVANTUM T.O.M UKE 23</v>
      </c>
      <c r="G56" s="207" t="str">
        <f>I20</f>
        <v>RESTKVOTER</v>
      </c>
      <c r="H56" s="208" t="str">
        <f>J20</f>
        <v>LANDET KVANTUM T.O.M. UKE 23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46">
        <v>66.289100000000005</v>
      </c>
      <c r="F57" s="346">
        <v>522.40589999999997</v>
      </c>
      <c r="G57" s="386"/>
      <c r="H57" s="349">
        <v>370.74829999999997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46">
        <v>80.079899999999995</v>
      </c>
      <c r="F58" s="346">
        <v>505.88909999999998</v>
      </c>
      <c r="G58" s="387"/>
      <c r="H58" s="349">
        <v>503.4255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3"/>
      <c r="E59" s="347">
        <v>16.6968</v>
      </c>
      <c r="F59" s="347">
        <v>74.041300000000007</v>
      </c>
      <c r="G59" s="388"/>
      <c r="H59" s="350">
        <v>69.307000000000002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1228.8163</v>
      </c>
      <c r="F60" s="250">
        <f>F61+F62+F63</f>
        <v>4321.1313</v>
      </c>
      <c r="G60" s="250">
        <f>D60-F60</f>
        <v>2278.8687</v>
      </c>
      <c r="H60" s="257">
        <f>H61+H62+H63</f>
        <v>2353.404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634.74659999999994</v>
      </c>
      <c r="F61" s="246">
        <v>1870.1412</v>
      </c>
      <c r="G61" s="246"/>
      <c r="H61" s="248">
        <v>795.83069999999998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417.32650000000001</v>
      </c>
      <c r="F62" s="246">
        <v>1697.8751999999999</v>
      </c>
      <c r="G62" s="246"/>
      <c r="H62" s="248">
        <v>1098.3891000000001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176.7432</v>
      </c>
      <c r="F63" s="256">
        <v>753.11490000000003</v>
      </c>
      <c r="G63" s="256"/>
      <c r="H63" s="261">
        <v>459.18419999999998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>
        <v>10.01</v>
      </c>
      <c r="F64" s="247">
        <v>10.4819</v>
      </c>
      <c r="G64" s="247">
        <f>D64-F64</f>
        <v>69.518100000000004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60.07770000000005</v>
      </c>
      <c r="F65" s="262">
        <v>166.99009999999998</v>
      </c>
      <c r="G65" s="262"/>
      <c r="H65" s="336">
        <v>58.498500000000149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45">
        <f>E57+E58+E59+E60+E64+E65</f>
        <v>1461.9698000000001</v>
      </c>
      <c r="F66" s="345">
        <f>F57+F58+F59+F60+F64+F65</f>
        <v>5600.9395999999997</v>
      </c>
      <c r="G66" s="214">
        <f>D66-F66</f>
        <v>5604.0604000000003</v>
      </c>
      <c r="H66" s="211">
        <f>H57+H58+H59+H60+H64+H65</f>
        <v>3359.8634999999999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5"/>
      <c r="D80" s="385"/>
      <c r="E80" s="385"/>
      <c r="F80" s="385"/>
      <c r="G80" s="385"/>
      <c r="H80" s="385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5"/>
      <c r="D81" s="385"/>
      <c r="E81" s="385"/>
      <c r="F81" s="385"/>
      <c r="G81" s="385"/>
      <c r="H81" s="385"/>
      <c r="I81" s="285"/>
      <c r="J81" s="285"/>
      <c r="K81" s="282"/>
      <c r="L81" s="285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23</v>
      </c>
      <c r="G84" s="207" t="str">
        <f>G20</f>
        <v>LANDET KVANTUM T.O.M UKE 23</v>
      </c>
      <c r="H84" s="207" t="str">
        <f>I20</f>
        <v>RESTKVOTER</v>
      </c>
      <c r="I84" s="208" t="str">
        <f>J20</f>
        <v>LANDET KVANTUM T.O.M. UKE 23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406.64670000000001</v>
      </c>
      <c r="G85" s="250">
        <f>G86+G87</f>
        <v>31852.412699999997</v>
      </c>
      <c r="H85" s="250">
        <f>H86+H87</f>
        <v>18329.587300000003</v>
      </c>
      <c r="I85" s="257">
        <f>I86+I87</f>
        <v>14209.893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405.82490000000001</v>
      </c>
      <c r="G86" s="254">
        <v>31576.321499999998</v>
      </c>
      <c r="H86" s="254">
        <f>E86-G86</f>
        <v>17855.678500000002</v>
      </c>
      <c r="I86" s="258">
        <v>13609.875400000001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>
        <v>0.82179999999999997</v>
      </c>
      <c r="G87" s="255">
        <v>276.09120000000001</v>
      </c>
      <c r="H87" s="255">
        <f>E87-G87</f>
        <v>473.90879999999999</v>
      </c>
      <c r="I87" s="259">
        <v>600.01760000000002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446.04739999999998</v>
      </c>
      <c r="G88" s="288">
        <f t="shared" si="1"/>
        <v>33899.474000000002</v>
      </c>
      <c r="H88" s="288">
        <f>H89+H95+H96</f>
        <v>44434.525999999998</v>
      </c>
      <c r="I88" s="330">
        <f t="shared" si="1"/>
        <v>27654.718800000002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378.4864</v>
      </c>
      <c r="G89" s="251">
        <f>G90+G91+G92+G93+G94</f>
        <v>25721.669399999999</v>
      </c>
      <c r="H89" s="251">
        <f>H90+H91+H92+H93+H94</f>
        <v>32494.330600000001</v>
      </c>
      <c r="I89" s="260">
        <f>I90+I91+I92+I93</f>
        <v>21623.201300000001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95.368099999999998</v>
      </c>
      <c r="G90" s="246">
        <v>3690.7696000000001</v>
      </c>
      <c r="H90" s="246">
        <f t="shared" ref="H90:H99" si="2">E90-G90</f>
        <v>11475.2304</v>
      </c>
      <c r="I90" s="248">
        <v>2939.8296999999998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116.7527</v>
      </c>
      <c r="G91" s="246">
        <v>6906.8747000000003</v>
      </c>
      <c r="H91" s="246">
        <f t="shared" si="2"/>
        <v>5648.1252999999997</v>
      </c>
      <c r="I91" s="248">
        <v>6380.5982999999997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85.9482</v>
      </c>
      <c r="G92" s="246">
        <v>8398.6440999999995</v>
      </c>
      <c r="H92" s="246">
        <f t="shared" si="2"/>
        <v>7466.3559000000005</v>
      </c>
      <c r="I92" s="248">
        <v>7708.4247999999998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80.417400000000001</v>
      </c>
      <c r="G93" s="246">
        <v>6725.3810000000003</v>
      </c>
      <c r="H93" s="246">
        <f t="shared" si="2"/>
        <v>1904.6189999999997</v>
      </c>
      <c r="I93" s="248">
        <v>4594.3485000000001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50.798999999999999</v>
      </c>
      <c r="G95" s="251">
        <v>6718.1417000000001</v>
      </c>
      <c r="H95" s="251">
        <f t="shared" si="2"/>
        <v>6941.8582999999999</v>
      </c>
      <c r="I95" s="260">
        <v>4152.3685999999998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16.762</v>
      </c>
      <c r="G96" s="291">
        <v>1459.6629</v>
      </c>
      <c r="H96" s="291">
        <f t="shared" si="2"/>
        <v>4998.3370999999997</v>
      </c>
      <c r="I96" s="302">
        <v>1879.1488999999999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25.129799999999999</v>
      </c>
      <c r="H97" s="247">
        <f t="shared" si="2"/>
        <v>347.87020000000001</v>
      </c>
      <c r="I97" s="249">
        <v>32.104599999999998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/>
      <c r="G99" s="247">
        <v>52.464999999996508</v>
      </c>
      <c r="H99" s="247">
        <f t="shared" si="2"/>
        <v>-52.464999999996508</v>
      </c>
      <c r="I99" s="249">
        <v>37.837100000004284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45">
        <f t="shared" si="3"/>
        <v>129189</v>
      </c>
      <c r="F100" s="237">
        <f t="shared" si="3"/>
        <v>852.69409999999993</v>
      </c>
      <c r="G100" s="237">
        <f t="shared" si="3"/>
        <v>66129.481499999994</v>
      </c>
      <c r="H100" s="237">
        <f>H85+H88+H97+H98+H99</f>
        <v>63059.518499999998</v>
      </c>
      <c r="I100" s="211">
        <f t="shared" si="3"/>
        <v>42234.553500000002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104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23</v>
      </c>
      <c r="F118" s="207" t="str">
        <f>G20</f>
        <v>LANDET KVANTUM T.O.M UKE 23</v>
      </c>
      <c r="G118" s="207" t="str">
        <f>I20</f>
        <v>RESTKVOTER</v>
      </c>
      <c r="H118" s="208" t="str">
        <f>J20</f>
        <v>LANDET KVANTUM T.O.M. UKE 23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663.83759999999995</v>
      </c>
      <c r="F119" s="250">
        <f>F120+F121+F122</f>
        <v>17343.5468</v>
      </c>
      <c r="G119" s="250">
        <f>G120+G121+G122</f>
        <v>27556.453199999996</v>
      </c>
      <c r="H119" s="257">
        <f>H120+H121+H122</f>
        <v>28293.1495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663.83759999999995</v>
      </c>
      <c r="F120" s="254">
        <v>13432.5921</v>
      </c>
      <c r="G120" s="254">
        <f>D120-F120</f>
        <v>22487.407899999998</v>
      </c>
      <c r="H120" s="258">
        <v>24672.349200000001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3910.9546999999998</v>
      </c>
      <c r="G121" s="254">
        <f>D121-F121</f>
        <v>4569.0452999999998</v>
      </c>
      <c r="H121" s="258">
        <v>3620.8002999999999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1566.36</v>
      </c>
      <c r="F123" s="337">
        <v>17644.53</v>
      </c>
      <c r="G123" s="337">
        <f>D123-F123</f>
        <v>12692.470000000001</v>
      </c>
      <c r="H123" s="341">
        <v>21617.223999999998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211.4487</v>
      </c>
      <c r="F124" s="247">
        <f>F133+F130+F125</f>
        <v>33478.662900000003</v>
      </c>
      <c r="G124" s="247">
        <f>D124-F124</f>
        <v>12634.337099999997</v>
      </c>
      <c r="H124" s="249">
        <f>H125+H130+H133</f>
        <v>27652.499400000001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114.8391</v>
      </c>
      <c r="F125" s="338">
        <f>F126+F127+F129+F128</f>
        <v>26512.786100000001</v>
      </c>
      <c r="G125" s="338">
        <f>G126+G127+G128+G129</f>
        <v>8072.2138999999988</v>
      </c>
      <c r="H125" s="342">
        <f>H126+H127+H128+H129</f>
        <v>19825.178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42.33</v>
      </c>
      <c r="F126" s="246">
        <v>3679.4078</v>
      </c>
      <c r="G126" s="246">
        <f t="shared" ref="G126:G129" si="4">D126-F126</f>
        <v>6108.5922</v>
      </c>
      <c r="H126" s="248">
        <v>2626.6786999999999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19.625399999999999</v>
      </c>
      <c r="F127" s="246">
        <v>7146.5140000000001</v>
      </c>
      <c r="G127" s="246">
        <f t="shared" si="4"/>
        <v>1845.4859999999999</v>
      </c>
      <c r="H127" s="248">
        <v>5804.7178999999996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17.352599999999999</v>
      </c>
      <c r="F128" s="246">
        <v>8999.4356000000007</v>
      </c>
      <c r="G128" s="246">
        <f t="shared" si="4"/>
        <v>-42.435600000000704</v>
      </c>
      <c r="H128" s="248">
        <v>5894.3001000000004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35.531100000000002</v>
      </c>
      <c r="F129" s="246">
        <v>6687.4287000000004</v>
      </c>
      <c r="G129" s="246">
        <f t="shared" si="4"/>
        <v>160.57129999999961</v>
      </c>
      <c r="H129" s="248">
        <v>5499.4813000000004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</f>
        <v>0</v>
      </c>
      <c r="F130" s="251">
        <f>F131+F132</f>
        <v>3752.7175000000002</v>
      </c>
      <c r="G130" s="251">
        <f>D130-F130</f>
        <v>1319.2824999999998</v>
      </c>
      <c r="H130" s="260">
        <f>H131+H132</f>
        <v>4564.8860999999997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/>
      <c r="F131" s="339">
        <v>3752.7175000000002</v>
      </c>
      <c r="G131" s="339"/>
      <c r="H131" s="343">
        <v>4564.8860999999997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96.6096</v>
      </c>
      <c r="F133" s="291">
        <v>3213.1592999999998</v>
      </c>
      <c r="G133" s="291">
        <f>D133-F133</f>
        <v>3242.8407000000002</v>
      </c>
      <c r="H133" s="302">
        <v>3262.4353000000001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5.2427999999999999</v>
      </c>
      <c r="G134" s="340">
        <f>D134-F134</f>
        <v>244.75720000000001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2.8311000000000002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111.59399999999999</v>
      </c>
      <c r="G136" s="247">
        <f>D136-F136</f>
        <v>238.40600000000001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/>
      <c r="F137" s="262">
        <v>16.889799999989918</v>
      </c>
      <c r="G137" s="262">
        <f>D137-F137</f>
        <v>-16.889799999989918</v>
      </c>
      <c r="H137" s="336">
        <v>80.491800000003423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2444.4773999999998</v>
      </c>
      <c r="F138" s="214">
        <f>F119+F123+F124+F134+F135+F136+F137</f>
        <v>70600.4663</v>
      </c>
      <c r="G138" s="214">
        <f>G119+G123+G124+G134+G135+G136+G137</f>
        <v>53349.533700000007</v>
      </c>
      <c r="H138" s="222">
        <f>H119+H123+H124+H134+H135+H136+H137</f>
        <v>79647.600000000006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23</v>
      </c>
      <c r="F156" s="72" t="str">
        <f>G20</f>
        <v>LANDET KVANTUM T.O.M UKE 23</v>
      </c>
      <c r="G156" s="72" t="str">
        <f>I20</f>
        <v>RESTKVOTER</v>
      </c>
      <c r="H156" s="95" t="str">
        <f>J20</f>
        <v>LANDET KVANTUM T.O.M. UKE 23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545.30160000000001</v>
      </c>
      <c r="F157" s="196">
        <v>5266.9098000000004</v>
      </c>
      <c r="G157" s="196">
        <f>D157-F157</f>
        <v>12220.090199999999</v>
      </c>
      <c r="H157" s="196">
        <v>8009.1499000000003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196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197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545.30160000000001</v>
      </c>
      <c r="F160" s="198">
        <f>SUM(F157:F159)</f>
        <v>5272.9098000000004</v>
      </c>
      <c r="G160" s="198">
        <f>D160-F160</f>
        <v>12327.090199999999</v>
      </c>
      <c r="H160" s="221">
        <f>SUM(H157:H159)</f>
        <v>8014.1499000000003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23</v>
      </c>
      <c r="F176" s="72" t="str">
        <f>G20</f>
        <v>LANDET KVANTUM T.O.M UKE 23</v>
      </c>
      <c r="G176" s="72" t="str">
        <f>I20</f>
        <v>RESTKVOTER</v>
      </c>
      <c r="H176" s="95" t="str">
        <f>J20</f>
        <v>LANDET KVANTUM T.O.M. UKE 23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848.95519999999999</v>
      </c>
      <c r="F177" s="353">
        <f>F178+F179+F180+F181</f>
        <v>16887.286499999998</v>
      </c>
      <c r="G177" s="353">
        <f>G178+G179+G180+G181</f>
        <v>3134.7135000000007</v>
      </c>
      <c r="H177" s="358">
        <f>H178+H179+H180+H181</f>
        <v>16662.6289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>
        <v>603.29639999999995</v>
      </c>
      <c r="F178" s="351">
        <v>12403.923199999999</v>
      </c>
      <c r="G178" s="351">
        <f t="shared" ref="G178:G183" si="5">D178-F178</f>
        <v>-1437.9231999999993</v>
      </c>
      <c r="H178" s="356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1195.5998999999999</v>
      </c>
      <c r="G179" s="351">
        <f t="shared" si="5"/>
        <v>1658.4001000000001</v>
      </c>
      <c r="H179" s="356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50.647599999999997</v>
      </c>
      <c r="F180" s="351">
        <v>2024.0028</v>
      </c>
      <c r="G180" s="351">
        <f t="shared" si="5"/>
        <v>-598.00279999999998</v>
      </c>
      <c r="H180" s="356">
        <v>1733.2652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195.0112</v>
      </c>
      <c r="F181" s="351">
        <v>1263.7606000000001</v>
      </c>
      <c r="G181" s="351">
        <f t="shared" si="5"/>
        <v>3512.2393999999999</v>
      </c>
      <c r="H181" s="356">
        <v>538.46159999999998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35.529000000000003</v>
      </c>
      <c r="F182" s="352">
        <v>1835.7275</v>
      </c>
      <c r="G182" s="352">
        <f t="shared" si="5"/>
        <v>3664.2725</v>
      </c>
      <c r="H182" s="357">
        <v>3378.2561999999998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34.621099999999998</v>
      </c>
      <c r="F183" s="353">
        <v>1591.799</v>
      </c>
      <c r="G183" s="353">
        <f t="shared" si="5"/>
        <v>6408.201</v>
      </c>
      <c r="H183" s="358">
        <v>2725.3449000000001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0.374</v>
      </c>
      <c r="F184" s="351">
        <v>840.64480000000003</v>
      </c>
      <c r="G184" s="351"/>
      <c r="H184" s="356">
        <v>1453.6024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34.247099999999996</v>
      </c>
      <c r="F185" s="354">
        <f>F183-F184</f>
        <v>751.15419999999995</v>
      </c>
      <c r="G185" s="354"/>
      <c r="H185" s="359">
        <f>H183-H184</f>
        <v>1271.7425000000001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/>
      <c r="F187" s="352">
        <v>29</v>
      </c>
      <c r="G187" s="352">
        <f>D187-F187</f>
        <v>-29</v>
      </c>
      <c r="H187" s="357">
        <v>20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919.10529999999994</v>
      </c>
      <c r="F188" s="214">
        <f>F177+F182+F183+F186+F187</f>
        <v>20343.812999999998</v>
      </c>
      <c r="G188" s="214">
        <f>G177+G182+G183+G186+G187</f>
        <v>13188.187000000002</v>
      </c>
      <c r="H188" s="211">
        <f>H177+H182+H183+H186+H187</f>
        <v>22788.9637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23</v>
      </c>
      <c r="F205" s="72" t="str">
        <f>G20</f>
        <v>LANDET KVANTUM T.O.M UKE 23</v>
      </c>
      <c r="G205" s="72" t="str">
        <f>I20</f>
        <v>RESTKVOTER</v>
      </c>
      <c r="H205" s="95" t="str">
        <f>J20</f>
        <v>LANDET KVANTUM T.O.M. UKE 23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29.369199999999999</v>
      </c>
      <c r="F206" s="196">
        <v>766.33299999999997</v>
      </c>
      <c r="G206" s="196"/>
      <c r="H206" s="234">
        <v>502.94690000000003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221.59800000000001</v>
      </c>
      <c r="F207" s="196">
        <v>1366.7651000000001</v>
      </c>
      <c r="G207" s="196"/>
      <c r="H207" s="234">
        <v>1194.5488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8</v>
      </c>
      <c r="F209" s="197">
        <v>27</v>
      </c>
      <c r="G209" s="197"/>
      <c r="H209" s="235">
        <v>22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258.96720000000005</v>
      </c>
      <c r="F210" s="198">
        <f>SUM(F206:F209)</f>
        <v>2160.0981000000002</v>
      </c>
      <c r="G210" s="198">
        <f>D210-F210</f>
        <v>3864.9018999999998</v>
      </c>
      <c r="H210" s="221">
        <f>H206+H207+H208+H209</f>
        <v>1725.3471999999999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tonn)&amp;R14.06.2016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2016-05-24T12:53:39Z</cp:lastPrinted>
  <dcterms:created xsi:type="dcterms:W3CDTF">2011-07-06T12:13:20Z</dcterms:created>
  <dcterms:modified xsi:type="dcterms:W3CDTF">2016-06-14T07:42:44Z</dcterms:modified>
</cp:coreProperties>
</file>