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LON-Internett-skal offentliggjøres\"/>
    </mc:Choice>
  </mc:AlternateContent>
  <bookViews>
    <workbookView xWindow="0" yWindow="0" windowWidth="28800" windowHeight="11775"/>
  </bookViews>
  <sheets>
    <sheet name="Forklaring" sheetId="2" r:id="rId1"/>
    <sheet name="Vestland 2019-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D125" i="1"/>
  <c r="D124" i="1"/>
  <c r="D123" i="1"/>
  <c r="D122" i="1"/>
  <c r="D121" i="1"/>
  <c r="D120" i="1"/>
  <c r="D119" i="1"/>
  <c r="D118" i="1"/>
  <c r="D88" i="1"/>
  <c r="D127" i="1" l="1"/>
  <c r="D89" i="1"/>
  <c r="D87" i="1"/>
  <c r="C88" i="1"/>
  <c r="C126" i="1"/>
  <c r="C125" i="1"/>
  <c r="C124" i="1"/>
  <c r="C123" i="1"/>
  <c r="C122" i="1"/>
  <c r="C121" i="1"/>
  <c r="C120" i="1"/>
  <c r="C119" i="1"/>
  <c r="C118" i="1"/>
  <c r="C127" i="1" l="1"/>
  <c r="D91" i="1"/>
  <c r="D90" i="1"/>
  <c r="D92" i="1"/>
  <c r="C90" i="1"/>
  <c r="D86" i="1"/>
  <c r="D85" i="1"/>
  <c r="D84" i="1"/>
  <c r="C87" i="1"/>
  <c r="C85" i="1" l="1"/>
  <c r="C86" i="1"/>
  <c r="C89" i="1"/>
  <c r="C84" i="1"/>
  <c r="C92" i="1"/>
  <c r="C91" i="1"/>
</calcChain>
</file>

<file path=xl/sharedStrings.xml><?xml version="1.0" encoding="utf-8"?>
<sst xmlns="http://schemas.openxmlformats.org/spreadsheetml/2006/main" count="191" uniqueCount="116">
  <si>
    <t>Lønnsomhetsundersøkelse for produksjon av laks og regnbueørret - settefiskproduksjon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</si>
  <si>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</si>
  <si>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Kilde: Fiskeridirektoratet</t>
  </si>
  <si>
    <t>Utvalget</t>
  </si>
  <si>
    <t>Antall selskaper i undersøkelsen</t>
  </si>
  <si>
    <t>stk</t>
  </si>
  <si>
    <t>Antall tillatelser i undersøkelsen</t>
  </si>
  <si>
    <t>Resultatregnskap</t>
  </si>
  <si>
    <t>Salgsinntekt av smolt</t>
  </si>
  <si>
    <t>kr</t>
  </si>
  <si>
    <t>Salgsinntekt av yngel</t>
  </si>
  <si>
    <t>Salgsinntekt av rogn</t>
  </si>
  <si>
    <t>Forsikringsutbetalinger</t>
  </si>
  <si>
    <t>Annen driftsinntekt</t>
  </si>
  <si>
    <t>Sum driftsinntekter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</si>
  <si>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</si>
  <si>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</si>
  <si>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</si>
  <si>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</si>
  <si>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</si>
  <si>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</si>
  <si>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</si>
  <si>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</si>
  <si>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</si>
  <si>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Sum driftskostnader</t>
  </si>
  <si>
    <t>Driftsresultat</t>
  </si>
  <si>
    <t>Finansinntekter</t>
  </si>
  <si>
    <t>Finanskostnader</t>
  </si>
  <si>
    <t>Netto finansposter</t>
  </si>
  <si>
    <t>Ord. resultat før skattekostnad</t>
  </si>
  <si>
    <t>Balanseregnskap</t>
  </si>
  <si>
    <t>Anleggsmidler:</t>
  </si>
  <si>
    <t>Sum immaterielle eiendeler</t>
  </si>
  <si>
    <t>Bygninger og annen fast eiendom</t>
  </si>
  <si>
    <t>Produksjonsutstyr</t>
  </si>
  <si>
    <t>Driftsløsøre</t>
  </si>
  <si>
    <t>Sum varige driftsmidler</t>
  </si>
  <si>
    <t>Sum finansielle anleggsmidler</t>
  </si>
  <si>
    <t>Sum anleggsmidler</t>
  </si>
  <si>
    <t>Omløpsmidler:</t>
  </si>
  <si>
    <t>Varer</t>
  </si>
  <si>
    <t>Fordringer og investeringer</t>
  </si>
  <si>
    <t>Bankinnskudd og kontanter</t>
  </si>
  <si>
    <t>Sum omløpsmidler</t>
  </si>
  <si>
    <t>Sum eiendeler</t>
  </si>
  <si>
    <t>Egenkapital:</t>
  </si>
  <si>
    <t>Sum egenkapital</t>
  </si>
  <si>
    <t>Gjeld:</t>
  </si>
  <si>
    <t>Avsetning for forpliktelse</t>
  </si>
  <si>
    <t>Annen langsiktig gjeld</t>
  </si>
  <si>
    <t>Kortsiktig gjeld</t>
  </si>
  <si>
    <t>Sum gjeld</t>
  </si>
  <si>
    <t>Sum gjeld og egenkapital</t>
  </si>
  <si>
    <t>Beregnede nøkkeltall</t>
  </si>
  <si>
    <t>Totalrentabilitet</t>
  </si>
  <si>
    <t>%</t>
  </si>
  <si>
    <t>Driftsmargin</t>
  </si>
  <si>
    <t>Overskuddsgrad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</si>
  <si>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</si>
  <si>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</si>
  <si>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</si>
  <si>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</si>
  <si>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</si>
  <si>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</si>
  <si>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Salg og andre lønnsomhetsmål</t>
  </si>
  <si>
    <t>Salg av smolt</t>
  </si>
  <si>
    <t>Salg av yngel</t>
  </si>
  <si>
    <t>Salg av fisk (smolt og yngel)</t>
  </si>
  <si>
    <t>Andel yngel av totalt salg</t>
  </si>
  <si>
    <t>Salg av rogn</t>
  </si>
  <si>
    <t>Salg av fisk pr. årsverk</t>
  </si>
  <si>
    <t>Salgspris pr. stk solgt smolt</t>
  </si>
  <si>
    <t>Salgspris pr. stk solgt yngel</t>
  </si>
  <si>
    <t>Salgspris pr. stk solgt yngel og smolt</t>
  </si>
  <si>
    <t>Produksjonsverdi</t>
  </si>
  <si>
    <t>Produksjonsverdi pr. årsverk</t>
  </si>
  <si>
    <t>Antall årsverk</t>
  </si>
  <si>
    <t>Beregnede kostnader pr. stk solgt fisk (yngel og smolt)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</si>
  <si>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</si>
  <si>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</si>
  <si>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</si>
  <si>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</si>
  <si>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</si>
  <si>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</si>
  <si>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</si>
  <si>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</si>
  <si>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rentekostnad pr. stk</t>
  </si>
  <si>
    <t xml:space="preserve">Produksjonskostnad pr.stk </t>
  </si>
  <si>
    <t>Gjennomsnittsresultater for Vestland</t>
  </si>
  <si>
    <t>Gjennomsnittstall pr. selskap i Vestland</t>
  </si>
  <si>
    <t>Forklaring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</si>
  <si>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</si>
  <si>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</si>
  <si>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</si>
  <si>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</si>
  <si>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</si>
  <si>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undersøkelsen.</t>
  </si>
  <si>
    <t>Omleggingen av undersøkelsen fra samfunnsøkonomisk til bedriftsøkonomisk prinsipp medfører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</si>
  <si>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</si>
  <si>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</si>
  <si>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</si>
  <si>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</si>
  <si>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 xml:space="preserve">I lønnsomhetsundersøkelsen fokuseres det på størrelsesnøytral resultatbegrep som driftsmargin, </t>
  </si>
  <si>
    <t>fortjeneste pr. stk, salgspris pr. stk og produksjonskostnad pr. stk.</t>
  </si>
  <si>
    <t xml:space="preserve">En sammenligning av lønnsomhetsresultat for 2008 etter samfunnsøkonomisk og bedriftsøkonomisk prinsipp 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</si>
  <si>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</si>
  <si>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</si>
  <si>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</si>
  <si>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</si>
  <si>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</si>
  <si>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Historiske tabeller</t>
  </si>
  <si>
    <r>
      <t>Vær oppmerksom på at presenterte resultater</t>
    </r>
    <r>
      <rPr>
        <sz val="10"/>
        <color rgb="FF23AEB4"/>
        <rFont val="Arial"/>
        <family val="2"/>
      </rPr>
      <t xml:space="preserve"> ikke er justert for eventuelle endringer i kroneverdi</t>
    </r>
  </si>
  <si>
    <t>i perioden.</t>
  </si>
  <si>
    <t>Rogn- og yngelkostnad</t>
  </si>
  <si>
    <r>
      <t>Offisiell statistikk/</t>
    </r>
    <r>
      <rPr>
        <b/>
        <i/>
        <sz val="11"/>
        <color rgb="FF23AEB4"/>
        <rFont val="Arial"/>
        <family val="2"/>
      </rPr>
      <t>Official statistics</t>
    </r>
  </si>
  <si>
    <t>Oppdatert pr. 18.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</si>
</sst>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84BD00"/>
      <name val="Arial"/>
      <family val="2"/>
    </font>
    <font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23AEB4"/>
      <name val="Arial"/>
      <family val="2"/>
    </font>
    <font>
      <b/>
      <sz val="11"/>
      <name val="Arial"/>
      <family val="2"/>
    </font>
    <font>
      <sz val="10"/>
      <color rgb="FF23AEB4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i/>
      <sz val="11"/>
      <color rgb="FF23AEB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49" fontId="8" fillId="0" borderId="0" xfId="0" applyNumberFormat="1" applyFont="1" applyBorder="1"/>
    <xf numFmtId="0" fontId="9" fillId="0" borderId="0" xfId="0" applyFont="1" applyBorder="1"/>
    <xf numFmtId="49" fontId="10" fillId="2" borderId="1" xfId="0" applyNumberFormat="1" applyFont="1" applyFill="1" applyBorder="1"/>
    <xf numFmtId="0" fontId="10" fillId="2" borderId="1" xfId="0" applyFont="1" applyFill="1" applyBorder="1"/>
    <xf numFmtId="1" fontId="10" fillId="2" borderId="1" xfId="0" applyNumberFormat="1" applyFont="1" applyFill="1" applyBorder="1"/>
    <xf numFmtId="49" fontId="11" fillId="0" borderId="0" xfId="0" applyNumberFormat="1" applyFont="1" applyBorder="1"/>
    <xf numFmtId="0" fontId="11" fillId="0" borderId="0" xfId="0" applyFont="1" applyBorder="1"/>
    <xf numFmtId="0" fontId="4" fillId="0" borderId="0" xfId="0" applyFont="1" applyAlignment="1">
      <alignment horizontal="right"/>
    </xf>
    <xf numFmtId="49" fontId="11" fillId="0" borderId="2" xfId="0" applyNumberFormat="1" applyFont="1" applyBorder="1"/>
    <xf numFmtId="0" fontId="11" fillId="0" borderId="2" xfId="0" applyFont="1" applyBorder="1"/>
    <xf numFmtId="0" fontId="4" fillId="0" borderId="2" xfId="0" applyFont="1" applyBorder="1"/>
    <xf numFmtId="49" fontId="11" fillId="0" borderId="3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Border="1"/>
    <xf numFmtId="49" fontId="12" fillId="0" borderId="3" xfId="0" applyNumberFormat="1" applyFont="1" applyFill="1" applyBorder="1"/>
    <xf numFmtId="0" fontId="13" fillId="0" borderId="3" xfId="0" applyFont="1" applyFill="1" applyBorder="1"/>
    <xf numFmtId="1" fontId="4" fillId="0" borderId="0" xfId="0" applyNumberFormat="1" applyFont="1" applyFill="1" applyBorder="1"/>
    <xf numFmtId="3" fontId="4" fillId="0" borderId="1" xfId="0" applyNumberFormat="1" applyFont="1" applyBorder="1"/>
    <xf numFmtId="49" fontId="9" fillId="0" borderId="0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164" fontId="4" fillId="0" borderId="0" xfId="0" applyNumberFormat="1" applyFont="1"/>
    <xf numFmtId="4" fontId="4" fillId="0" borderId="0" xfId="0" applyNumberFormat="1" applyFont="1" applyBorder="1"/>
    <xf numFmtId="4" fontId="2" fillId="0" borderId="1" xfId="0" applyNumberFormat="1" applyFont="1" applyBorder="1"/>
    <xf numFmtId="3" fontId="2" fillId="0" borderId="2" xfId="0" applyNumberFormat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0" xfId="0" applyFont="1"/>
    <xf numFmtId="0" fontId="19" fillId="0" borderId="0" xfId="0" applyFont="1" applyBorder="1" applyAlignment="1"/>
    <xf numFmtId="0" fontId="20" fillId="0" borderId="0" xfId="0" applyFont="1"/>
    <xf numFmtId="0" fontId="2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7" sqref="A7"/>
    </sheetView>
  </sheetViews>
  <sheetFormatPr baseColWidth="10" defaultRowHeight="14.25" x14ac:dyDescent="0.2"/>
  <cols>
    <col min="1" max="1" width="102" style="37" bestFit="1" customWidth="1"/>
    <col min="2" max="16384" width="11.42578125" style="37"/>
  </cols>
  <sheetData>
    <row r="1" spans="1:9" s="3" customFormat="1" ht="23.25" x14ac:dyDescent="0.3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s="3" customFormat="1" ht="18" x14ac:dyDescent="0.25">
      <c r="A2" s="36" t="s">
        <v>90</v>
      </c>
    </row>
    <row r="3" spans="1:9" s="5" customFormat="1" ht="12.75" x14ac:dyDescent="0.2"/>
    <row r="4" spans="1:9" s="5" customFormat="1" ht="15" x14ac:dyDescent="0.25">
      <c r="A4" s="6" t="s">
        <v>1</v>
      </c>
    </row>
    <row r="5" spans="1:9" x14ac:dyDescent="0.2">
      <c r="A5" s="7" t="s">
        <v>2</v>
      </c>
    </row>
    <row r="6" spans="1:9" x14ac:dyDescent="0.2">
      <c r="A6" s="7" t="s">
        <v>115</v>
      </c>
    </row>
    <row r="9" spans="1:9" s="39" customFormat="1" ht="15.75" x14ac:dyDescent="0.25">
      <c r="A9" s="38" t="s">
        <v>91</v>
      </c>
    </row>
    <row r="10" spans="1:9" s="5" customFormat="1" ht="12.75" x14ac:dyDescent="0.2">
      <c r="A10" s="5" t="s">
        <v>92</v>
      </c>
    </row>
    <row r="11" spans="1:9" s="5" customFormat="1" ht="12.75" x14ac:dyDescent="0.2">
      <c r="A11" s="5" t="s">
        <v>93</v>
      </c>
    </row>
    <row r="12" spans="1:9" s="5" customFormat="1" ht="12.75" x14ac:dyDescent="0.2">
      <c r="A12" s="5" t="s">
        <v>94</v>
      </c>
    </row>
    <row r="13" spans="1:9" s="5" customFormat="1" ht="12.75" x14ac:dyDescent="0.2"/>
    <row r="14" spans="1:9" s="5" customFormat="1" ht="12.75" x14ac:dyDescent="0.2">
      <c r="A14" s="5" t="s">
        <v>95</v>
      </c>
    </row>
    <row r="15" spans="1:9" s="5" customFormat="1" ht="12.75" x14ac:dyDescent="0.2">
      <c r="A15" s="5" t="s">
        <v>96</v>
      </c>
    </row>
    <row r="16" spans="1:9" s="5" customFormat="1" ht="12.75" x14ac:dyDescent="0.2"/>
    <row r="17" spans="1:1" s="5" customFormat="1" ht="12.75" x14ac:dyDescent="0.2">
      <c r="A17" s="5" t="s">
        <v>97</v>
      </c>
    </row>
    <row r="18" spans="1:1" s="5" customFormat="1" ht="12.75" x14ac:dyDescent="0.2">
      <c r="A18" s="5" t="s">
        <v>98</v>
      </c>
    </row>
    <row r="19" spans="1:1" s="5" customFormat="1" ht="12.75" x14ac:dyDescent="0.2">
      <c r="A19" s="5" t="s">
        <v>99</v>
      </c>
    </row>
    <row r="20" spans="1:1" s="5" customFormat="1" ht="12.75" x14ac:dyDescent="0.2"/>
    <row r="21" spans="1:1" s="5" customFormat="1" ht="12.75" x14ac:dyDescent="0.2">
      <c r="A21" s="5" t="s">
        <v>100</v>
      </c>
    </row>
    <row r="22" spans="1:1" s="5" customFormat="1" ht="12.75" x14ac:dyDescent="0.2">
      <c r="A22" s="5" t="s">
        <v>101</v>
      </c>
    </row>
    <row r="23" spans="1:1" s="5" customFormat="1" ht="12.75" x14ac:dyDescent="0.2"/>
    <row r="24" spans="1:1" x14ac:dyDescent="0.2">
      <c r="A24" s="5" t="s">
        <v>102</v>
      </c>
    </row>
    <row r="25" spans="1:1" x14ac:dyDescent="0.2">
      <c r="A25" s="5" t="s">
        <v>103</v>
      </c>
    </row>
    <row r="26" spans="1:1" x14ac:dyDescent="0.2">
      <c r="A26" s="5"/>
    </row>
    <row r="27" spans="1:1" x14ac:dyDescent="0.2">
      <c r="A27" s="5" t="s">
        <v>104</v>
      </c>
    </row>
    <row r="28" spans="1:1" x14ac:dyDescent="0.2">
      <c r="A28" s="5" t="s">
        <v>105</v>
      </c>
    </row>
    <row r="29" spans="1:1" x14ac:dyDescent="0.2">
      <c r="A29" s="5" t="s">
        <v>106</v>
      </c>
    </row>
    <row r="30" spans="1:1" x14ac:dyDescent="0.2">
      <c r="A30" s="5"/>
    </row>
    <row r="31" spans="1:1" x14ac:dyDescent="0.2">
      <c r="A31" s="5" t="s">
        <v>107</v>
      </c>
    </row>
    <row r="32" spans="1:1" x14ac:dyDescent="0.2">
      <c r="A32" s="5" t="s">
        <v>108</v>
      </c>
    </row>
    <row r="33" spans="1:1" x14ac:dyDescent="0.2">
      <c r="A33" s="5" t="s">
        <v>109</v>
      </c>
    </row>
    <row r="34" spans="1:1" x14ac:dyDescent="0.2">
      <c r="A34" s="5"/>
    </row>
    <row r="35" spans="1:1" x14ac:dyDescent="0.2">
      <c r="A35" s="5"/>
    </row>
    <row r="36" spans="1:1" s="3" customFormat="1" ht="15.75" x14ac:dyDescent="0.25">
      <c r="A36" s="38" t="s">
        <v>110</v>
      </c>
    </row>
    <row r="37" spans="1:1" s="5" customFormat="1" ht="12.75" x14ac:dyDescent="0.2">
      <c r="A37" s="5" t="s">
        <v>111</v>
      </c>
    </row>
    <row r="38" spans="1:1" s="5" customFormat="1" ht="12.75" x14ac:dyDescent="0.2">
      <c r="A38" s="5" t="s">
        <v>112</v>
      </c>
    </row>
    <row r="39" spans="1:1" s="5" customFormat="1" ht="12.75" x14ac:dyDescent="0.2">
      <c r="A39" s="3"/>
    </row>
    <row r="40" spans="1:1" x14ac:dyDescent="0.2">
      <c r="A4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A7" sqref="A7"/>
    </sheetView>
  </sheetViews>
  <sheetFormatPr baseColWidth="10" defaultRowHeight="12.75" x14ac:dyDescent="0.2"/>
  <cols>
    <col min="1" max="1" width="44" style="5" customWidth="1"/>
    <col min="2" max="2" width="3.28515625" style="5" bestFit="1" customWidth="1"/>
    <col min="3" max="4" width="14" style="5" bestFit="1" customWidth="1"/>
    <col min="5" max="16384" width="11.42578125" style="40"/>
  </cols>
  <sheetData>
    <row r="1" spans="1:4" ht="20.25" x14ac:dyDescent="0.3">
      <c r="A1" s="41" t="s">
        <v>0</v>
      </c>
      <c r="B1" s="2"/>
      <c r="C1" s="3"/>
      <c r="D1" s="3"/>
    </row>
    <row r="2" spans="1:4" ht="15" x14ac:dyDescent="0.2">
      <c r="A2" s="42" t="s">
        <v>88</v>
      </c>
      <c r="B2" s="3"/>
      <c r="C2" s="3"/>
      <c r="D2" s="3"/>
    </row>
    <row r="3" spans="1:4" x14ac:dyDescent="0.2">
      <c r="A3" s="4"/>
    </row>
    <row r="4" spans="1:4" ht="15" x14ac:dyDescent="0.25">
      <c r="A4" s="6" t="s">
        <v>114</v>
      </c>
    </row>
    <row r="5" spans="1:4" x14ac:dyDescent="0.2">
      <c r="A5" s="5" t="s">
        <v>2</v>
      </c>
    </row>
    <row r="6" spans="1:4" x14ac:dyDescent="0.2">
      <c r="A6" s="5" t="s">
        <v>115</v>
      </c>
    </row>
    <row r="9" spans="1:4" ht="15.75" x14ac:dyDescent="0.25">
      <c r="A9" s="8" t="s">
        <v>3</v>
      </c>
      <c r="B9" s="9"/>
      <c r="C9" s="3"/>
      <c r="D9" s="3"/>
    </row>
    <row r="10" spans="1:4" x14ac:dyDescent="0.2">
      <c r="A10" s="10"/>
      <c r="B10" s="11"/>
      <c r="C10" s="12">
        <v>2019</v>
      </c>
      <c r="D10" s="12">
        <v>2020</v>
      </c>
    </row>
    <row r="11" spans="1:4" x14ac:dyDescent="0.2">
      <c r="A11" s="13" t="s">
        <v>4</v>
      </c>
      <c r="B11" s="14" t="s">
        <v>5</v>
      </c>
      <c r="C11" s="15">
        <v>26</v>
      </c>
      <c r="D11" s="15">
        <v>25</v>
      </c>
    </row>
    <row r="12" spans="1:4" x14ac:dyDescent="0.2">
      <c r="A12" s="16" t="s">
        <v>6</v>
      </c>
      <c r="B12" s="17" t="s">
        <v>5</v>
      </c>
      <c r="C12" s="18">
        <v>40</v>
      </c>
      <c r="D12" s="18">
        <v>38</v>
      </c>
    </row>
    <row r="13" spans="1:4" x14ac:dyDescent="0.2">
      <c r="A13" s="43"/>
      <c r="B13" s="14"/>
    </row>
    <row r="14" spans="1:4" x14ac:dyDescent="0.2">
      <c r="A14" s="13"/>
      <c r="B14" s="14"/>
    </row>
    <row r="15" spans="1:4" ht="15.75" x14ac:dyDescent="0.25">
      <c r="A15" s="8" t="s">
        <v>7</v>
      </c>
      <c r="B15" s="9"/>
      <c r="C15" s="3"/>
      <c r="D15" s="3"/>
    </row>
    <row r="16" spans="1:4" x14ac:dyDescent="0.2">
      <c r="A16" s="13" t="s">
        <v>89</v>
      </c>
      <c r="B16" s="9"/>
    </row>
    <row r="17" spans="1:4" x14ac:dyDescent="0.2">
      <c r="A17" s="10"/>
      <c r="B17" s="11"/>
      <c r="C17" s="12">
        <v>2019</v>
      </c>
      <c r="D17" s="12">
        <v>2020</v>
      </c>
    </row>
    <row r="18" spans="1:4" x14ac:dyDescent="0.2">
      <c r="A18" s="19" t="s">
        <v>8</v>
      </c>
      <c r="B18" s="14" t="s">
        <v>9</v>
      </c>
      <c r="C18" s="20">
        <v>47646684</v>
      </c>
      <c r="D18" s="20">
        <v>55109910</v>
      </c>
    </row>
    <row r="19" spans="1:4" x14ac:dyDescent="0.2">
      <c r="A19" s="13" t="s">
        <v>10</v>
      </c>
      <c r="B19" s="14" t="s">
        <v>9</v>
      </c>
      <c r="C19" s="20">
        <v>2855951</v>
      </c>
      <c r="D19" s="20">
        <v>1519400</v>
      </c>
    </row>
    <row r="20" spans="1:4" x14ac:dyDescent="0.2">
      <c r="A20" s="13" t="s">
        <v>11</v>
      </c>
      <c r="B20" s="14" t="s">
        <v>9</v>
      </c>
      <c r="C20" s="20">
        <v>0</v>
      </c>
      <c r="D20" s="20">
        <v>776000</v>
      </c>
    </row>
    <row r="21" spans="1:4" x14ac:dyDescent="0.2">
      <c r="A21" s="13" t="s">
        <v>12</v>
      </c>
      <c r="B21" s="14" t="s">
        <v>9</v>
      </c>
      <c r="C21" s="20">
        <v>72875</v>
      </c>
      <c r="D21" s="20">
        <v>0</v>
      </c>
    </row>
    <row r="22" spans="1:4" x14ac:dyDescent="0.2">
      <c r="A22" s="13" t="s">
        <v>13</v>
      </c>
      <c r="B22" s="14" t="s">
        <v>9</v>
      </c>
      <c r="C22" s="20">
        <v>536937</v>
      </c>
      <c r="D22" s="20">
        <v>1447658</v>
      </c>
    </row>
    <row r="23" spans="1:4" x14ac:dyDescent="0.2">
      <c r="A23" s="13" t="s">
        <v>14</v>
      </c>
      <c r="B23" s="14" t="s">
        <v>9</v>
      </c>
      <c r="C23" s="22">
        <v>51112448</v>
      </c>
      <c r="D23" s="22">
        <v>58852968</v>
      </c>
    </row>
    <row r="24" spans="1:4" x14ac:dyDescent="0.2">
      <c r="A24" s="13"/>
      <c r="B24" s="14"/>
      <c r="C24" s="24"/>
      <c r="D24" s="24"/>
    </row>
    <row r="25" spans="1:4" x14ac:dyDescent="0.2">
      <c r="A25" s="13" t="s">
        <v>113</v>
      </c>
      <c r="B25" s="14" t="s">
        <v>9</v>
      </c>
      <c r="C25" s="20">
        <v>7299746</v>
      </c>
      <c r="D25" s="20">
        <v>6917199</v>
      </c>
    </row>
    <row r="26" spans="1:4" x14ac:dyDescent="0.2">
      <c r="A26" s="13" t="s">
        <v>15</v>
      </c>
      <c r="B26" s="14" t="s">
        <v>9</v>
      </c>
      <c r="C26" s="20">
        <v>6724465</v>
      </c>
      <c r="D26" s="20">
        <v>8458287</v>
      </c>
    </row>
    <row r="27" spans="1:4" x14ac:dyDescent="0.2">
      <c r="A27" s="13" t="s">
        <v>16</v>
      </c>
      <c r="B27" s="14" t="s">
        <v>9</v>
      </c>
      <c r="C27" s="20">
        <v>390537</v>
      </c>
      <c r="D27" s="20">
        <v>428386</v>
      </c>
    </row>
    <row r="28" spans="1:4" x14ac:dyDescent="0.2">
      <c r="A28" s="13" t="s">
        <v>17</v>
      </c>
      <c r="B28" s="14" t="s">
        <v>9</v>
      </c>
      <c r="C28" s="20">
        <v>7855175</v>
      </c>
      <c r="D28" s="20">
        <v>10161377</v>
      </c>
    </row>
    <row r="29" spans="1:4" x14ac:dyDescent="0.2">
      <c r="A29" s="13" t="s">
        <v>18</v>
      </c>
      <c r="B29" s="14" t="s">
        <v>9</v>
      </c>
      <c r="C29" s="20">
        <v>4311198</v>
      </c>
      <c r="D29" s="20">
        <v>1830569</v>
      </c>
    </row>
    <row r="30" spans="1:4" x14ac:dyDescent="0.2">
      <c r="A30" s="13" t="s">
        <v>19</v>
      </c>
      <c r="B30" s="14" t="s">
        <v>9</v>
      </c>
      <c r="C30" s="20">
        <v>7618163</v>
      </c>
      <c r="D30" s="20">
        <v>7439835</v>
      </c>
    </row>
    <row r="31" spans="1:4" x14ac:dyDescent="0.2">
      <c r="A31" s="13" t="s">
        <v>20</v>
      </c>
      <c r="B31" s="14" t="s">
        <v>9</v>
      </c>
      <c r="C31" s="20">
        <v>0</v>
      </c>
      <c r="D31" s="20">
        <v>0</v>
      </c>
    </row>
    <row r="32" spans="1:4" x14ac:dyDescent="0.2">
      <c r="A32" s="13" t="s">
        <v>21</v>
      </c>
      <c r="B32" s="14" t="s">
        <v>9</v>
      </c>
      <c r="C32" s="20">
        <v>5578523</v>
      </c>
      <c r="D32" s="20">
        <v>7257000</v>
      </c>
    </row>
    <row r="33" spans="1:4" x14ac:dyDescent="0.2">
      <c r="A33" s="13" t="s">
        <v>22</v>
      </c>
      <c r="B33" s="14" t="s">
        <v>9</v>
      </c>
      <c r="C33" s="20">
        <v>2575748</v>
      </c>
      <c r="D33" s="20">
        <v>1783121</v>
      </c>
    </row>
    <row r="34" spans="1:4" x14ac:dyDescent="0.2">
      <c r="A34" s="13" t="s">
        <v>23</v>
      </c>
      <c r="B34" s="14" t="s">
        <v>9</v>
      </c>
      <c r="C34" s="20">
        <v>9709760</v>
      </c>
      <c r="D34" s="20">
        <v>9439304</v>
      </c>
    </row>
    <row r="35" spans="1:4" x14ac:dyDescent="0.2">
      <c r="A35" s="13" t="s">
        <v>24</v>
      </c>
      <c r="B35" s="14" t="s">
        <v>9</v>
      </c>
      <c r="C35" s="22">
        <v>43440918</v>
      </c>
      <c r="D35" s="22">
        <v>50053940</v>
      </c>
    </row>
    <row r="36" spans="1:4" x14ac:dyDescent="0.2">
      <c r="A36" s="13"/>
      <c r="B36" s="14"/>
      <c r="C36" s="22"/>
      <c r="D36" s="22"/>
    </row>
    <row r="37" spans="1:4" x14ac:dyDescent="0.2">
      <c r="A37" s="13" t="s">
        <v>25</v>
      </c>
      <c r="B37" s="14" t="s">
        <v>9</v>
      </c>
      <c r="C37" s="22">
        <v>7671530</v>
      </c>
      <c r="D37" s="22">
        <v>8799028</v>
      </c>
    </row>
    <row r="38" spans="1:4" x14ac:dyDescent="0.2">
      <c r="A38" s="13"/>
      <c r="B38" s="14"/>
      <c r="C38" s="24"/>
      <c r="D38" s="24"/>
    </row>
    <row r="39" spans="1:4" x14ac:dyDescent="0.2">
      <c r="A39" s="13" t="s">
        <v>26</v>
      </c>
      <c r="B39" s="14" t="s">
        <v>9</v>
      </c>
      <c r="C39" s="20">
        <v>226478</v>
      </c>
      <c r="D39" s="20">
        <v>525351</v>
      </c>
    </row>
    <row r="40" spans="1:4" x14ac:dyDescent="0.2">
      <c r="A40" s="13" t="s">
        <v>27</v>
      </c>
      <c r="B40" s="14" t="s">
        <v>9</v>
      </c>
      <c r="C40" s="20">
        <v>2210528</v>
      </c>
      <c r="D40" s="20">
        <v>1733450</v>
      </c>
    </row>
    <row r="41" spans="1:4" x14ac:dyDescent="0.2">
      <c r="A41" s="13" t="s">
        <v>28</v>
      </c>
      <c r="B41" s="14" t="s">
        <v>9</v>
      </c>
      <c r="C41" s="22">
        <v>-1984050</v>
      </c>
      <c r="D41" s="22">
        <v>-1208098</v>
      </c>
    </row>
    <row r="42" spans="1:4" x14ac:dyDescent="0.2">
      <c r="A42" s="13"/>
      <c r="B42" s="14"/>
      <c r="C42" s="22"/>
      <c r="D42" s="22"/>
    </row>
    <row r="43" spans="1:4" x14ac:dyDescent="0.2">
      <c r="A43" s="16" t="s">
        <v>29</v>
      </c>
      <c r="B43" s="17" t="s">
        <v>9</v>
      </c>
      <c r="C43" s="22">
        <v>5687480</v>
      </c>
      <c r="D43" s="22">
        <v>7590930</v>
      </c>
    </row>
    <row r="44" spans="1:4" x14ac:dyDescent="0.2">
      <c r="A44" s="13"/>
      <c r="B44" s="14"/>
    </row>
    <row r="45" spans="1:4" x14ac:dyDescent="0.2">
      <c r="A45" s="13"/>
      <c r="B45" s="14"/>
    </row>
    <row r="46" spans="1:4" ht="15.75" x14ac:dyDescent="0.25">
      <c r="A46" s="8" t="s">
        <v>30</v>
      </c>
      <c r="B46" s="9"/>
      <c r="C46" s="3"/>
      <c r="D46" s="3"/>
    </row>
    <row r="47" spans="1:4" x14ac:dyDescent="0.2">
      <c r="A47" s="13" t="s">
        <v>89</v>
      </c>
      <c r="B47" s="9"/>
    </row>
    <row r="48" spans="1:4" x14ac:dyDescent="0.2">
      <c r="A48" s="10"/>
      <c r="B48" s="11"/>
      <c r="C48" s="12">
        <v>2019</v>
      </c>
      <c r="D48" s="12">
        <v>2020</v>
      </c>
    </row>
    <row r="49" spans="1:4" x14ac:dyDescent="0.2">
      <c r="A49" s="25" t="s">
        <v>31</v>
      </c>
      <c r="B49" s="26"/>
      <c r="C49" s="27"/>
      <c r="D49" s="27"/>
    </row>
    <row r="50" spans="1:4" x14ac:dyDescent="0.2">
      <c r="A50" s="13" t="s">
        <v>32</v>
      </c>
      <c r="B50" s="14" t="s">
        <v>9</v>
      </c>
      <c r="C50" s="28">
        <v>1273159</v>
      </c>
      <c r="D50" s="28">
        <v>909932</v>
      </c>
    </row>
    <row r="51" spans="1:4" x14ac:dyDescent="0.2">
      <c r="A51" s="13"/>
      <c r="B51" s="14"/>
      <c r="C51" s="20"/>
      <c r="D51" s="20"/>
    </row>
    <row r="52" spans="1:4" x14ac:dyDescent="0.2">
      <c r="A52" s="13" t="s">
        <v>33</v>
      </c>
      <c r="B52" s="14" t="s">
        <v>9</v>
      </c>
      <c r="C52" s="20">
        <v>63127658</v>
      </c>
      <c r="D52" s="20">
        <v>64052566</v>
      </c>
    </row>
    <row r="53" spans="1:4" x14ac:dyDescent="0.2">
      <c r="A53" s="13" t="s">
        <v>34</v>
      </c>
      <c r="B53" s="14" t="s">
        <v>9</v>
      </c>
      <c r="C53" s="20">
        <v>31947953</v>
      </c>
      <c r="D53" s="20">
        <v>25504788</v>
      </c>
    </row>
    <row r="54" spans="1:4" x14ac:dyDescent="0.2">
      <c r="A54" s="13" t="s">
        <v>35</v>
      </c>
      <c r="B54" s="14" t="s">
        <v>9</v>
      </c>
      <c r="C54" s="20">
        <v>687573</v>
      </c>
      <c r="D54" s="20">
        <v>2789417</v>
      </c>
    </row>
    <row r="55" spans="1:4" x14ac:dyDescent="0.2">
      <c r="A55" s="13" t="s">
        <v>36</v>
      </c>
      <c r="B55" s="14" t="s">
        <v>9</v>
      </c>
      <c r="C55" s="28">
        <v>95763184</v>
      </c>
      <c r="D55" s="28">
        <v>92346770</v>
      </c>
    </row>
    <row r="56" spans="1:4" x14ac:dyDescent="0.2">
      <c r="A56" s="13"/>
      <c r="B56" s="14"/>
      <c r="C56" s="21"/>
      <c r="D56" s="21"/>
    </row>
    <row r="57" spans="1:4" x14ac:dyDescent="0.2">
      <c r="A57" s="13" t="s">
        <v>37</v>
      </c>
      <c r="B57" s="14" t="s">
        <v>9</v>
      </c>
      <c r="C57" s="28">
        <v>6251291</v>
      </c>
      <c r="D57" s="28">
        <v>5944522</v>
      </c>
    </row>
    <row r="58" spans="1:4" x14ac:dyDescent="0.2">
      <c r="A58" s="13"/>
      <c r="B58" s="14"/>
      <c r="C58" s="20"/>
      <c r="D58" s="20"/>
    </row>
    <row r="59" spans="1:4" x14ac:dyDescent="0.2">
      <c r="A59" s="13" t="s">
        <v>38</v>
      </c>
      <c r="B59" s="14" t="s">
        <v>9</v>
      </c>
      <c r="C59" s="22">
        <v>103287635</v>
      </c>
      <c r="D59" s="22">
        <v>99201225</v>
      </c>
    </row>
    <row r="60" spans="1:4" x14ac:dyDescent="0.2">
      <c r="A60" s="13"/>
      <c r="B60" s="14"/>
      <c r="C60" s="24"/>
      <c r="D60" s="24"/>
    </row>
    <row r="61" spans="1:4" x14ac:dyDescent="0.2">
      <c r="A61" s="13" t="s">
        <v>39</v>
      </c>
      <c r="B61" s="14"/>
      <c r="C61" s="24"/>
      <c r="D61" s="24"/>
    </row>
    <row r="62" spans="1:4" x14ac:dyDescent="0.2">
      <c r="A62" s="13" t="s">
        <v>40</v>
      </c>
      <c r="B62" s="14" t="s">
        <v>9</v>
      </c>
      <c r="C62" s="20">
        <v>22318266</v>
      </c>
      <c r="D62" s="20">
        <v>23233561</v>
      </c>
    </row>
    <row r="63" spans="1:4" x14ac:dyDescent="0.2">
      <c r="A63" s="13" t="s">
        <v>41</v>
      </c>
      <c r="B63" s="14" t="s">
        <v>9</v>
      </c>
      <c r="C63" s="20">
        <v>9894293</v>
      </c>
      <c r="D63" s="20">
        <v>8809558</v>
      </c>
    </row>
    <row r="64" spans="1:4" x14ac:dyDescent="0.2">
      <c r="A64" s="13" t="s">
        <v>42</v>
      </c>
      <c r="B64" s="14" t="s">
        <v>9</v>
      </c>
      <c r="C64" s="20">
        <v>6286484</v>
      </c>
      <c r="D64" s="20">
        <v>5693835</v>
      </c>
    </row>
    <row r="65" spans="1:4" x14ac:dyDescent="0.2">
      <c r="A65" s="13" t="s">
        <v>43</v>
      </c>
      <c r="B65" s="14" t="s">
        <v>9</v>
      </c>
      <c r="C65" s="23">
        <v>38499043</v>
      </c>
      <c r="D65" s="23">
        <v>37736953</v>
      </c>
    </row>
    <row r="66" spans="1:4" x14ac:dyDescent="0.2">
      <c r="A66" s="13"/>
      <c r="B66" s="14"/>
      <c r="C66" s="23"/>
      <c r="D66" s="23"/>
    </row>
    <row r="67" spans="1:4" x14ac:dyDescent="0.2">
      <c r="A67" s="13" t="s">
        <v>44</v>
      </c>
      <c r="B67" s="14" t="s">
        <v>9</v>
      </c>
      <c r="C67" s="28">
        <v>141786677</v>
      </c>
      <c r="D67" s="28">
        <v>136938178</v>
      </c>
    </row>
    <row r="68" spans="1:4" x14ac:dyDescent="0.2">
      <c r="A68" s="29"/>
      <c r="B68" s="14"/>
      <c r="C68" s="23"/>
      <c r="D68" s="23"/>
    </row>
    <row r="69" spans="1:4" x14ac:dyDescent="0.2">
      <c r="A69" s="13" t="s">
        <v>45</v>
      </c>
      <c r="B69" s="14"/>
      <c r="C69" s="35"/>
      <c r="D69" s="35"/>
    </row>
    <row r="70" spans="1:4" x14ac:dyDescent="0.2">
      <c r="A70" s="13" t="s">
        <v>46</v>
      </c>
      <c r="B70" s="14" t="s">
        <v>9</v>
      </c>
      <c r="C70" s="22">
        <v>43636747</v>
      </c>
      <c r="D70" s="22">
        <v>56233142</v>
      </c>
    </row>
    <row r="71" spans="1:4" x14ac:dyDescent="0.2">
      <c r="A71" s="13"/>
      <c r="B71" s="14"/>
      <c r="C71" s="24"/>
      <c r="D71" s="24"/>
    </row>
    <row r="72" spans="1:4" x14ac:dyDescent="0.2">
      <c r="A72" s="13" t="s">
        <v>47</v>
      </c>
      <c r="B72" s="14"/>
      <c r="C72" s="24"/>
      <c r="D72" s="24"/>
    </row>
    <row r="73" spans="1:4" x14ac:dyDescent="0.2">
      <c r="A73" s="13" t="s">
        <v>48</v>
      </c>
      <c r="B73" s="14" t="s">
        <v>9</v>
      </c>
      <c r="C73" s="20">
        <v>5274092</v>
      </c>
      <c r="D73" s="20">
        <v>5837462</v>
      </c>
    </row>
    <row r="74" spans="1:4" x14ac:dyDescent="0.2">
      <c r="A74" s="13" t="s">
        <v>49</v>
      </c>
      <c r="B74" s="14" t="s">
        <v>9</v>
      </c>
      <c r="C74" s="20">
        <v>70426508</v>
      </c>
      <c r="D74" s="20">
        <v>50310603</v>
      </c>
    </row>
    <row r="75" spans="1:4" x14ac:dyDescent="0.2">
      <c r="A75" s="13" t="s">
        <v>50</v>
      </c>
      <c r="B75" s="14" t="s">
        <v>9</v>
      </c>
      <c r="C75" s="20">
        <v>22449329</v>
      </c>
      <c r="D75" s="20">
        <v>24556972</v>
      </c>
    </row>
    <row r="76" spans="1:4" x14ac:dyDescent="0.2">
      <c r="A76" s="14" t="s">
        <v>51</v>
      </c>
      <c r="B76" s="14" t="s">
        <v>9</v>
      </c>
      <c r="C76" s="23">
        <v>98149930</v>
      </c>
      <c r="D76" s="23">
        <v>80705037</v>
      </c>
    </row>
    <row r="77" spans="1:4" x14ac:dyDescent="0.2">
      <c r="A77" s="14"/>
      <c r="B77" s="14"/>
      <c r="C77" s="23"/>
      <c r="D77" s="23"/>
    </row>
    <row r="78" spans="1:4" x14ac:dyDescent="0.2">
      <c r="A78" s="16" t="s">
        <v>52</v>
      </c>
      <c r="B78" s="17" t="s">
        <v>9</v>
      </c>
      <c r="C78" s="22">
        <v>141786677</v>
      </c>
      <c r="D78" s="22">
        <v>136938178</v>
      </c>
    </row>
    <row r="79" spans="1:4" x14ac:dyDescent="0.2">
      <c r="A79" s="13"/>
      <c r="B79" s="14"/>
    </row>
    <row r="80" spans="1:4" x14ac:dyDescent="0.2">
      <c r="A80" s="13"/>
      <c r="B80" s="14"/>
    </row>
    <row r="81" spans="1:4" ht="15.75" x14ac:dyDescent="0.25">
      <c r="A81" s="8" t="s">
        <v>53</v>
      </c>
      <c r="B81" s="9"/>
      <c r="C81" s="3"/>
      <c r="D81" s="3"/>
    </row>
    <row r="82" spans="1:4" x14ac:dyDescent="0.2">
      <c r="A82" s="13" t="s">
        <v>89</v>
      </c>
      <c r="B82" s="9"/>
    </row>
    <row r="83" spans="1:4" x14ac:dyDescent="0.2">
      <c r="A83" s="10"/>
      <c r="B83" s="11"/>
      <c r="C83" s="12">
        <v>2019</v>
      </c>
      <c r="D83" s="12">
        <v>2020</v>
      </c>
    </row>
    <row r="84" spans="1:4" x14ac:dyDescent="0.2">
      <c r="A84" s="13" t="s">
        <v>54</v>
      </c>
      <c r="B84" s="14" t="s">
        <v>55</v>
      </c>
      <c r="C84" s="30">
        <f t="shared" ref="C84" si="0">((C37+C39)/C67)*100</f>
        <v>5.5703456538444724</v>
      </c>
      <c r="D84" s="30">
        <f t="shared" ref="D84" si="1">((D37+D39)/D67)*100</f>
        <v>6.8091887420906092</v>
      </c>
    </row>
    <row r="85" spans="1:4" x14ac:dyDescent="0.2">
      <c r="A85" s="13" t="s">
        <v>56</v>
      </c>
      <c r="B85" s="14" t="s">
        <v>55</v>
      </c>
      <c r="C85" s="30">
        <f t="shared" ref="C85" si="2">(C37/C23)*100</f>
        <v>15.009122630948923</v>
      </c>
      <c r="D85" s="30">
        <f t="shared" ref="D85" si="3">(D37/D23)*100</f>
        <v>14.950865349730535</v>
      </c>
    </row>
    <row r="86" spans="1:4" x14ac:dyDescent="0.2">
      <c r="A86" s="13" t="s">
        <v>57</v>
      </c>
      <c r="B86" s="14" t="s">
        <v>55</v>
      </c>
      <c r="C86" s="30">
        <f t="shared" ref="C86" si="4">((C37+C39)/C109)*100</f>
        <v>14.408786190887252</v>
      </c>
      <c r="D86" s="30">
        <f t="shared" ref="D86" si="5">((D37+D39)/D109)*100</f>
        <v>15.741100085642351</v>
      </c>
    </row>
    <row r="87" spans="1:4" x14ac:dyDescent="0.2">
      <c r="A87" s="13" t="s">
        <v>58</v>
      </c>
      <c r="B87" s="14" t="s">
        <v>55</v>
      </c>
      <c r="C87" s="30">
        <f t="shared" ref="C87" si="6">(C65/C75)*100</f>
        <v>171.49306778835128</v>
      </c>
      <c r="D87" s="30">
        <f t="shared" ref="D87" si="7">(D65/D75)*100</f>
        <v>153.67103484908483</v>
      </c>
    </row>
    <row r="88" spans="1:4" x14ac:dyDescent="0.2">
      <c r="A88" s="13" t="s">
        <v>59</v>
      </c>
      <c r="B88" s="14" t="s">
        <v>55</v>
      </c>
      <c r="C88" s="30">
        <f t="shared" ref="C88" si="8">((C65-C62)/C75)*100</f>
        <v>72.076884792414063</v>
      </c>
      <c r="D88" s="30">
        <f t="shared" ref="D88" si="9">((D65-D62)/D75)*100</f>
        <v>59.060180546689558</v>
      </c>
    </row>
    <row r="89" spans="1:4" x14ac:dyDescent="0.2">
      <c r="A89" s="13" t="s">
        <v>60</v>
      </c>
      <c r="B89" s="14" t="s">
        <v>55</v>
      </c>
      <c r="C89" s="30">
        <f t="shared" ref="C89" si="10">((C37+C39)/C40)*100</f>
        <v>357.29056587385458</v>
      </c>
      <c r="D89" s="30">
        <f t="shared" ref="D89" si="11">((D37+D39)/D40)*100</f>
        <v>537.9087369119386</v>
      </c>
    </row>
    <row r="90" spans="1:4" x14ac:dyDescent="0.2">
      <c r="A90" s="13" t="s">
        <v>61</v>
      </c>
      <c r="B90" s="14" t="s">
        <v>55</v>
      </c>
      <c r="C90" s="30">
        <f t="shared" ref="C90" si="12">(C70/C78)*100</f>
        <v>30.776338033509308</v>
      </c>
      <c r="D90" s="30">
        <f t="shared" ref="D90" si="13">(D70/D78)*100</f>
        <v>41.064619685534296</v>
      </c>
    </row>
    <row r="91" spans="1:4" x14ac:dyDescent="0.2">
      <c r="A91" s="13" t="s">
        <v>62</v>
      </c>
      <c r="B91" s="14" t="s">
        <v>55</v>
      </c>
      <c r="C91" s="30">
        <f t="shared" ref="C91" si="14">(C75/C78)*100</f>
        <v>15.833172393200243</v>
      </c>
      <c r="D91" s="30">
        <f t="shared" ref="D91" si="15">(D75/D78)*100</f>
        <v>17.932889394804128</v>
      </c>
    </row>
    <row r="92" spans="1:4" x14ac:dyDescent="0.2">
      <c r="A92" s="16" t="s">
        <v>63</v>
      </c>
      <c r="B92" s="17" t="s">
        <v>55</v>
      </c>
      <c r="C92" s="31">
        <f t="shared" ref="C92" si="16">((C74+C73)/C78)*100</f>
        <v>53.390488868005562</v>
      </c>
      <c r="D92" s="31">
        <f t="shared" ref="D92" si="17">((D74+D73)/D78)*100</f>
        <v>41.002491649918113</v>
      </c>
    </row>
    <row r="93" spans="1:4" x14ac:dyDescent="0.2">
      <c r="A93" s="13"/>
      <c r="B93" s="14"/>
    </row>
    <row r="94" spans="1:4" x14ac:dyDescent="0.2">
      <c r="A94" s="13"/>
      <c r="B94" s="14"/>
    </row>
    <row r="95" spans="1:4" ht="15.75" x14ac:dyDescent="0.25">
      <c r="A95" s="8" t="s">
        <v>64</v>
      </c>
      <c r="B95" s="9"/>
      <c r="C95" s="3"/>
      <c r="D95" s="3"/>
    </row>
    <row r="96" spans="1:4" x14ac:dyDescent="0.2">
      <c r="A96" s="13" t="s">
        <v>89</v>
      </c>
      <c r="B96" s="9"/>
    </row>
    <row r="97" spans="1:4" x14ac:dyDescent="0.2">
      <c r="A97" s="10"/>
      <c r="B97" s="11"/>
      <c r="C97" s="12">
        <v>2019</v>
      </c>
      <c r="D97" s="12">
        <v>2020</v>
      </c>
    </row>
    <row r="98" spans="1:4" x14ac:dyDescent="0.2">
      <c r="A98" s="13" t="s">
        <v>65</v>
      </c>
      <c r="B98" s="14" t="s">
        <v>5</v>
      </c>
      <c r="C98" s="20">
        <v>2504769</v>
      </c>
      <c r="D98" s="20">
        <v>2728280</v>
      </c>
    </row>
    <row r="99" spans="1:4" x14ac:dyDescent="0.2">
      <c r="A99" s="13" t="s">
        <v>66</v>
      </c>
      <c r="B99" s="14" t="s">
        <v>5</v>
      </c>
      <c r="C99" s="20">
        <v>761401</v>
      </c>
      <c r="D99" s="20">
        <v>409440</v>
      </c>
    </row>
    <row r="100" spans="1:4" x14ac:dyDescent="0.2">
      <c r="A100" s="5" t="s">
        <v>67</v>
      </c>
      <c r="B100" s="14" t="s">
        <v>5</v>
      </c>
      <c r="C100" s="21">
        <v>3266171</v>
      </c>
      <c r="D100" s="21">
        <v>3137720</v>
      </c>
    </row>
    <row r="101" spans="1:4" x14ac:dyDescent="0.2">
      <c r="A101" s="5" t="s">
        <v>68</v>
      </c>
      <c r="B101" s="14"/>
      <c r="C101" s="32">
        <v>23.3</v>
      </c>
      <c r="D101" s="32">
        <v>13</v>
      </c>
    </row>
    <row r="102" spans="1:4" x14ac:dyDescent="0.2">
      <c r="B102" s="14"/>
    </row>
    <row r="103" spans="1:4" x14ac:dyDescent="0.2">
      <c r="A103" s="13" t="s">
        <v>69</v>
      </c>
      <c r="B103" s="14" t="s">
        <v>5</v>
      </c>
      <c r="C103" s="20">
        <v>0</v>
      </c>
      <c r="D103" s="20">
        <v>738960</v>
      </c>
    </row>
    <row r="104" spans="1:4" x14ac:dyDescent="0.2">
      <c r="A104" s="13" t="s">
        <v>70</v>
      </c>
      <c r="B104" s="14" t="s">
        <v>5</v>
      </c>
      <c r="C104" s="21">
        <v>367541</v>
      </c>
      <c r="D104" s="21">
        <v>362273</v>
      </c>
    </row>
    <row r="105" spans="1:4" x14ac:dyDescent="0.2">
      <c r="A105" s="13" t="s">
        <v>71</v>
      </c>
      <c r="B105" s="14" t="s">
        <v>9</v>
      </c>
      <c r="C105" s="33">
        <v>19.02</v>
      </c>
      <c r="D105" s="33">
        <v>20.2</v>
      </c>
    </row>
    <row r="106" spans="1:4" x14ac:dyDescent="0.2">
      <c r="A106" s="13" t="s">
        <v>72</v>
      </c>
      <c r="B106" s="14" t="s">
        <v>9</v>
      </c>
      <c r="C106" s="33">
        <v>3.75</v>
      </c>
      <c r="D106" s="33">
        <v>3.71</v>
      </c>
    </row>
    <row r="107" spans="1:4" x14ac:dyDescent="0.2">
      <c r="A107" s="13" t="s">
        <v>73</v>
      </c>
      <c r="B107" s="14" t="s">
        <v>9</v>
      </c>
      <c r="C107" s="33">
        <v>15.46</v>
      </c>
      <c r="D107" s="33">
        <v>18.05</v>
      </c>
    </row>
    <row r="108" spans="1:4" x14ac:dyDescent="0.2">
      <c r="A108" s="13"/>
      <c r="B108" s="14"/>
    </row>
    <row r="109" spans="1:4" x14ac:dyDescent="0.2">
      <c r="A109" s="13" t="s">
        <v>74</v>
      </c>
      <c r="B109" s="14" t="s">
        <v>9</v>
      </c>
      <c r="C109" s="21">
        <v>54813833</v>
      </c>
      <c r="D109" s="21">
        <v>59235879</v>
      </c>
    </row>
    <row r="110" spans="1:4" x14ac:dyDescent="0.2">
      <c r="A110" s="13" t="s">
        <v>75</v>
      </c>
      <c r="B110" s="14" t="s">
        <v>9</v>
      </c>
      <c r="C110" s="21">
        <v>6168187</v>
      </c>
      <c r="D110" s="21">
        <v>6839223</v>
      </c>
    </row>
    <row r="111" spans="1:4" x14ac:dyDescent="0.2">
      <c r="A111" s="13"/>
      <c r="B111" s="14"/>
    </row>
    <row r="112" spans="1:4" x14ac:dyDescent="0.2">
      <c r="A112" s="16" t="s">
        <v>76</v>
      </c>
      <c r="B112" s="17"/>
      <c r="C112" s="31">
        <v>8.8865384615384606</v>
      </c>
      <c r="D112" s="31">
        <v>8.6611999999999991</v>
      </c>
    </row>
    <row r="115" spans="1:4" ht="15.75" x14ac:dyDescent="0.25">
      <c r="A115" s="8" t="s">
        <v>77</v>
      </c>
      <c r="B115" s="9"/>
      <c r="C115" s="3"/>
      <c r="D115" s="3"/>
    </row>
    <row r="116" spans="1:4" x14ac:dyDescent="0.2">
      <c r="A116" s="13" t="s">
        <v>89</v>
      </c>
      <c r="B116" s="9"/>
    </row>
    <row r="117" spans="1:4" x14ac:dyDescent="0.2">
      <c r="A117" s="10"/>
      <c r="B117" s="11"/>
      <c r="C117" s="12">
        <v>2019</v>
      </c>
      <c r="D117" s="12">
        <v>2020</v>
      </c>
    </row>
    <row r="118" spans="1:4" x14ac:dyDescent="0.2">
      <c r="A118" s="13" t="s">
        <v>78</v>
      </c>
      <c r="B118" s="14" t="s">
        <v>9</v>
      </c>
      <c r="C118" s="33">
        <f t="shared" ref="C118" si="18">C25/(C98+C99)</f>
        <v>2.2349559269725705</v>
      </c>
      <c r="D118" s="33">
        <f t="shared" ref="D118" si="19">D25/(D98+D99)</f>
        <v>2.2045303596241856</v>
      </c>
    </row>
    <row r="119" spans="1:4" x14ac:dyDescent="0.2">
      <c r="A119" s="13" t="s">
        <v>79</v>
      </c>
      <c r="B119" s="14" t="s">
        <v>9</v>
      </c>
      <c r="C119" s="33">
        <f t="shared" ref="C119" si="20">C26/(C98+C99)</f>
        <v>2.0588227189644139</v>
      </c>
      <c r="D119" s="33">
        <f t="shared" ref="D119" si="21">D26/(D98+D99)</f>
        <v>2.695679346786839</v>
      </c>
    </row>
    <row r="120" spans="1:4" x14ac:dyDescent="0.2">
      <c r="A120" s="13" t="s">
        <v>80</v>
      </c>
      <c r="B120" s="14" t="s">
        <v>9</v>
      </c>
      <c r="C120" s="33">
        <f t="shared" ref="C120" si="22">C27/(C98+C99)</f>
        <v>0.11957032242657302</v>
      </c>
      <c r="D120" s="33">
        <f t="shared" ref="D120" si="23">D27/(D98+D99)</f>
        <v>0.13652779725405709</v>
      </c>
    </row>
    <row r="121" spans="1:4" x14ac:dyDescent="0.2">
      <c r="A121" s="13" t="s">
        <v>81</v>
      </c>
      <c r="B121" s="14" t="s">
        <v>9</v>
      </c>
      <c r="C121" s="33">
        <f t="shared" ref="C121" si="24">C28/(C98+C99)</f>
        <v>2.40501106800932</v>
      </c>
      <c r="D121" s="33">
        <f t="shared" ref="D121" si="25">D28/(D98+D99)</f>
        <v>3.2384588172303457</v>
      </c>
    </row>
    <row r="122" spans="1:4" x14ac:dyDescent="0.2">
      <c r="A122" s="13" t="s">
        <v>82</v>
      </c>
      <c r="B122" s="14" t="s">
        <v>9</v>
      </c>
      <c r="C122" s="33">
        <f t="shared" ref="C122" si="26">C30/(C98+C99)</f>
        <v>2.3324453411794241</v>
      </c>
      <c r="D122" s="33">
        <f t="shared" ref="D122" si="27">D30/(D98+D99)</f>
        <v>2.3710958912841171</v>
      </c>
    </row>
    <row r="123" spans="1:4" x14ac:dyDescent="0.2">
      <c r="A123" s="13" t="s">
        <v>83</v>
      </c>
      <c r="B123" s="14" t="s">
        <v>9</v>
      </c>
      <c r="C123" s="33">
        <f t="shared" ref="C123" si="28">C32/(C98+C99)</f>
        <v>1.7079708037242398</v>
      </c>
      <c r="D123" s="33">
        <f t="shared" ref="D123" si="29">D32/(D98+D99)</f>
        <v>2.3128258735642442</v>
      </c>
    </row>
    <row r="124" spans="1:4" x14ac:dyDescent="0.2">
      <c r="A124" s="13" t="s">
        <v>84</v>
      </c>
      <c r="B124" s="14" t="s">
        <v>9</v>
      </c>
      <c r="C124" s="33">
        <f t="shared" ref="C124" si="30">C33/(C98+C99)</f>
        <v>0.78861418725908328</v>
      </c>
      <c r="D124" s="33">
        <f t="shared" ref="D124" si="31">D33/(D98+D99)</f>
        <v>0.56828557041418615</v>
      </c>
    </row>
    <row r="125" spans="1:4" x14ac:dyDescent="0.2">
      <c r="A125" s="13" t="s">
        <v>85</v>
      </c>
      <c r="B125" s="14" t="s">
        <v>9</v>
      </c>
      <c r="C125" s="33">
        <f t="shared" ref="C125" si="32">C34/(C98+C99)</f>
        <v>2.9728275013241809</v>
      </c>
      <c r="D125" s="33">
        <f t="shared" ref="D125" si="33">D34/(D98+D99)</f>
        <v>3.0083321647565748</v>
      </c>
    </row>
    <row r="126" spans="1:4" x14ac:dyDescent="0.2">
      <c r="A126" s="13" t="s">
        <v>86</v>
      </c>
      <c r="B126" s="14" t="s">
        <v>9</v>
      </c>
      <c r="C126" s="33">
        <f t="shared" ref="C126" si="34">(C40-C39)/(C98+C99)</f>
        <v>0.60745460279164898</v>
      </c>
      <c r="D126" s="33">
        <f t="shared" ref="D126" si="35">(D40-D39)/(D98+D99)</f>
        <v>0.38502447637137793</v>
      </c>
    </row>
    <row r="127" spans="1:4" x14ac:dyDescent="0.2">
      <c r="A127" s="16" t="s">
        <v>87</v>
      </c>
      <c r="B127" s="17" t="s">
        <v>9</v>
      </c>
      <c r="C127" s="34">
        <f t="shared" ref="C127" si="36">SUM(C118:C126)</f>
        <v>15.227672472651456</v>
      </c>
      <c r="D127" s="34">
        <f t="shared" ref="D127" si="37">SUM(D118:D126)</f>
        <v>16.920760297285927</v>
      </c>
    </row>
    <row r="128" spans="1:4" x14ac:dyDescent="0.2">
      <c r="A128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Vestland 2019-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2021-05-31T11:46:35Z</dcterms:created>
  <dcterms:modified xsi:type="dcterms:W3CDTF">2021-11-18T05:48:09Z</dcterms:modified>
</cp:coreProperties>
</file>