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1_Totale_fiskerier\"/>
    </mc:Choice>
  </mc:AlternateContent>
  <xr:revisionPtr revIDLastSave="0" documentId="13_ncr:1_{BBEF5E56-1193-4B36-86BB-709E26B57821}" xr6:coauthVersionLast="47" xr6:coauthVersionMax="47" xr10:uidLastSave="{00000000-0000-0000-0000-000000000000}"/>
  <bookViews>
    <workbookView xWindow="-120" yWindow="-120" windowWidth="29040" windowHeight="15840" xr2:uid="{00000000-000D-0000-FFFF-FFFF00000000}"/>
  </bookViews>
  <sheets>
    <sheet name="Totale fiskerier" sheetId="1" r:id="rId1"/>
    <sheet name="Merknader - metodiske endringer" sheetId="5" r:id="rId2"/>
    <sheet name="Definisjoner" sheetId="4" r:id="rId3"/>
  </sheets>
  <definedNames>
    <definedName name="_xlnm.Print_Titles" localSheetId="0">'Totale fiskerier'!$A:$A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9" i="1" l="1"/>
  <c r="AR67" i="1" s="1"/>
  <c r="AR45" i="1"/>
  <c r="AR43" i="1"/>
  <c r="AR38" i="1"/>
  <c r="AR36" i="1"/>
  <c r="AR70" i="1"/>
  <c r="AR66" i="1"/>
  <c r="AQ66" i="1"/>
  <c r="AQ70" i="1"/>
  <c r="AQ59" i="1"/>
  <c r="AQ67" i="1" s="1"/>
  <c r="AQ43" i="1"/>
  <c r="AQ36" i="1"/>
  <c r="AQ38" i="1" s="1"/>
  <c r="AQ64" i="1" s="1"/>
  <c r="AR68" i="1" l="1"/>
  <c r="AR69" i="1"/>
  <c r="AR64" i="1"/>
  <c r="AQ69" i="1"/>
  <c r="AQ68" i="1"/>
  <c r="AQ45" i="1"/>
  <c r="AR63" i="1" l="1"/>
  <c r="AR65" i="1"/>
  <c r="AQ63" i="1"/>
  <c r="AQ65" i="1"/>
  <c r="AP36" i="1"/>
  <c r="AP38" i="1" s="1"/>
  <c r="AP64" i="1" s="1"/>
  <c r="AP43" i="1"/>
  <c r="AP59" i="1"/>
  <c r="AP68" i="1" s="1"/>
  <c r="AP66" i="1"/>
  <c r="AP70" i="1"/>
  <c r="AP45" i="1" l="1"/>
  <c r="AP63" i="1" s="1"/>
  <c r="AP67" i="1"/>
  <c r="AP69" i="1"/>
  <c r="AO36" i="1"/>
  <c r="AO38" i="1" s="1"/>
  <c r="AO43" i="1"/>
  <c r="AO59" i="1"/>
  <c r="AO67" i="1" s="1"/>
  <c r="AO66" i="1"/>
  <c r="AO70" i="1"/>
  <c r="AP65" i="1" l="1"/>
  <c r="AO45" i="1"/>
  <c r="AO64" i="1"/>
  <c r="AO69" i="1"/>
  <c r="AO68" i="1"/>
  <c r="AN36" i="1"/>
  <c r="AN38" i="1" s="1"/>
  <c r="AN64" i="1" s="1"/>
  <c r="AN43" i="1"/>
  <c r="AN59" i="1"/>
  <c r="AN67" i="1" s="1"/>
  <c r="AN66" i="1"/>
  <c r="AN70" i="1"/>
  <c r="AO63" i="1" l="1"/>
  <c r="AO65" i="1"/>
  <c r="AN45" i="1"/>
  <c r="AN69" i="1"/>
  <c r="AN68" i="1"/>
  <c r="AM70" i="1"/>
  <c r="AM66" i="1"/>
  <c r="AM59" i="1"/>
  <c r="AM69" i="1" s="1"/>
  <c r="AM43" i="1"/>
  <c r="AM36" i="1"/>
  <c r="AM38" i="1" s="1"/>
  <c r="AN63" i="1" l="1"/>
  <c r="AN65" i="1"/>
  <c r="AM45" i="1"/>
  <c r="AM64" i="1"/>
  <c r="AM67" i="1"/>
  <c r="AM68" i="1"/>
  <c r="AL70" i="1"/>
  <c r="AL66" i="1"/>
  <c r="AL59" i="1"/>
  <c r="AL68" i="1" s="1"/>
  <c r="AL43" i="1"/>
  <c r="AL36" i="1"/>
  <c r="AL38" i="1" s="1"/>
  <c r="AM65" i="1" l="1"/>
  <c r="AM63" i="1"/>
  <c r="AL69" i="1"/>
  <c r="AL64" i="1"/>
  <c r="AL45" i="1"/>
  <c r="AL67" i="1"/>
  <c r="AK70" i="1"/>
  <c r="AK66" i="1"/>
  <c r="AK59" i="1"/>
  <c r="AK68" i="1" s="1"/>
  <c r="AK43" i="1"/>
  <c r="AK36" i="1"/>
  <c r="AK38" i="1" s="1"/>
  <c r="AL63" i="1" l="1"/>
  <c r="AL65" i="1"/>
  <c r="AK67" i="1"/>
  <c r="AK69" i="1"/>
  <c r="AK45" i="1"/>
  <c r="AK63" i="1" s="1"/>
  <c r="AK64" i="1"/>
  <c r="AJ70" i="1"/>
  <c r="AJ66" i="1"/>
  <c r="AJ59" i="1"/>
  <c r="AJ68" i="1" s="1"/>
  <c r="AJ43" i="1"/>
  <c r="AJ36" i="1"/>
  <c r="AJ38" i="1" s="1"/>
  <c r="AK65" i="1" l="1"/>
  <c r="AJ45" i="1"/>
  <c r="AJ65" i="1" s="1"/>
  <c r="AJ69" i="1"/>
  <c r="AJ67" i="1"/>
  <c r="AJ64" i="1"/>
  <c r="AI70" i="1"/>
  <c r="AI66" i="1"/>
  <c r="AI59" i="1"/>
  <c r="AI69" i="1" s="1"/>
  <c r="AI43" i="1"/>
  <c r="AI36" i="1"/>
  <c r="AI38" i="1" s="1"/>
  <c r="AH59" i="1"/>
  <c r="AG59" i="1"/>
  <c r="AJ63" i="1" l="1"/>
  <c r="AI68" i="1"/>
  <c r="AI67" i="1"/>
  <c r="AI45" i="1"/>
  <c r="AI65" i="1" s="1"/>
  <c r="AI64" i="1"/>
  <c r="AH70" i="1"/>
  <c r="AH66" i="1"/>
  <c r="AH69" i="1"/>
  <c r="AH43" i="1"/>
  <c r="AH36" i="1"/>
  <c r="AH38" i="1" s="1"/>
  <c r="AG66" i="1"/>
  <c r="AG70" i="1"/>
  <c r="AG68" i="1"/>
  <c r="AG43" i="1"/>
  <c r="AG36" i="1"/>
  <c r="AG38" i="1" s="1"/>
  <c r="AF36" i="1"/>
  <c r="AF38" i="1" s="1"/>
  <c r="AF43" i="1"/>
  <c r="AF59" i="1"/>
  <c r="AF68" i="1" s="1"/>
  <c r="AF66" i="1"/>
  <c r="AF70" i="1"/>
  <c r="Z70" i="1"/>
  <c r="AA70" i="1"/>
  <c r="AB70" i="1"/>
  <c r="AC70" i="1"/>
  <c r="AD70" i="1"/>
  <c r="AE70" i="1"/>
  <c r="Y70" i="1"/>
  <c r="Z66" i="1"/>
  <c r="AA66" i="1"/>
  <c r="AB66" i="1"/>
  <c r="AC66" i="1"/>
  <c r="AD66" i="1"/>
  <c r="AE66" i="1"/>
  <c r="Y66" i="1"/>
  <c r="AE59" i="1"/>
  <c r="AE67" i="1" s="1"/>
  <c r="AE43" i="1"/>
  <c r="AE36" i="1"/>
  <c r="AE38" i="1" s="1"/>
  <c r="B36" i="1"/>
  <c r="B38" i="1" s="1"/>
  <c r="B64" i="1" s="1"/>
  <c r="C36" i="1"/>
  <c r="C38" i="1" s="1"/>
  <c r="D36" i="1"/>
  <c r="D38" i="1" s="1"/>
  <c r="D64" i="1" s="1"/>
  <c r="E36" i="1"/>
  <c r="E38" i="1" s="1"/>
  <c r="F36" i="1"/>
  <c r="F38" i="1" s="1"/>
  <c r="F64" i="1" s="1"/>
  <c r="G36" i="1"/>
  <c r="G38" i="1" s="1"/>
  <c r="H36" i="1"/>
  <c r="H38" i="1" s="1"/>
  <c r="I36" i="1"/>
  <c r="I38" i="1" s="1"/>
  <c r="J36" i="1"/>
  <c r="J38" i="1" s="1"/>
  <c r="J64" i="1" s="1"/>
  <c r="K36" i="1"/>
  <c r="K38" i="1" s="1"/>
  <c r="L36" i="1"/>
  <c r="L38" i="1" s="1"/>
  <c r="L64" i="1" s="1"/>
  <c r="M36" i="1"/>
  <c r="M38" i="1" s="1"/>
  <c r="N36" i="1"/>
  <c r="N38" i="1" s="1"/>
  <c r="N64" i="1" s="1"/>
  <c r="O36" i="1"/>
  <c r="O38" i="1" s="1"/>
  <c r="P36" i="1"/>
  <c r="P38" i="1" s="1"/>
  <c r="Q36" i="1"/>
  <c r="Q38" i="1" s="1"/>
  <c r="R36" i="1"/>
  <c r="R38" i="1" s="1"/>
  <c r="R64" i="1" s="1"/>
  <c r="S36" i="1"/>
  <c r="S38" i="1" s="1"/>
  <c r="T36" i="1"/>
  <c r="T38" i="1" s="1"/>
  <c r="T64" i="1" s="1"/>
  <c r="U36" i="1"/>
  <c r="U38" i="1" s="1"/>
  <c r="V36" i="1"/>
  <c r="V38" i="1" s="1"/>
  <c r="V64" i="1" s="1"/>
  <c r="W36" i="1"/>
  <c r="W38" i="1" s="1"/>
  <c r="X36" i="1"/>
  <c r="X38" i="1" s="1"/>
  <c r="Y36" i="1"/>
  <c r="Y38" i="1" s="1"/>
  <c r="Z36" i="1"/>
  <c r="Z38" i="1" s="1"/>
  <c r="Z45" i="1" s="1"/>
  <c r="Z65" i="1" s="1"/>
  <c r="AA36" i="1"/>
  <c r="AA38" i="1" s="1"/>
  <c r="AB36" i="1"/>
  <c r="AB38" i="1" s="1"/>
  <c r="AB45" i="1" s="1"/>
  <c r="AB65" i="1" s="1"/>
  <c r="AC36" i="1"/>
  <c r="AC38" i="1" s="1"/>
  <c r="AD36" i="1"/>
  <c r="AD38" i="1" s="1"/>
  <c r="AD45" i="1" s="1"/>
  <c r="AD65" i="1" s="1"/>
  <c r="Y59" i="1"/>
  <c r="Y67" i="1" s="1"/>
  <c r="Z59" i="1"/>
  <c r="Z67" i="1" s="1"/>
  <c r="AA59" i="1"/>
  <c r="AA67" i="1" s="1"/>
  <c r="AB59" i="1"/>
  <c r="AB67" i="1" s="1"/>
  <c r="AC59" i="1"/>
  <c r="AC67" i="1" s="1"/>
  <c r="AD59" i="1"/>
  <c r="AD67" i="1" s="1"/>
  <c r="J45" i="1" l="1"/>
  <c r="L45" i="1"/>
  <c r="AI63" i="1"/>
  <c r="X64" i="1"/>
  <c r="X45" i="1"/>
  <c r="H64" i="1"/>
  <c r="H45" i="1"/>
  <c r="P64" i="1"/>
  <c r="P45" i="1"/>
  <c r="T45" i="1"/>
  <c r="D45" i="1"/>
  <c r="AH67" i="1"/>
  <c r="AH68" i="1"/>
  <c r="AH64" i="1"/>
  <c r="AH45" i="1"/>
  <c r="R45" i="1"/>
  <c r="B45" i="1"/>
  <c r="AF67" i="1"/>
  <c r="V45" i="1"/>
  <c r="N45" i="1"/>
  <c r="F45" i="1"/>
  <c r="AG69" i="1"/>
  <c r="AG67" i="1"/>
  <c r="AG64" i="1"/>
  <c r="AG45" i="1"/>
  <c r="AF69" i="1"/>
  <c r="Y68" i="1"/>
  <c r="AD69" i="1"/>
  <c r="AB69" i="1"/>
  <c r="Z69" i="1"/>
  <c r="AD68" i="1"/>
  <c r="AB68" i="1"/>
  <c r="Z68" i="1"/>
  <c r="Y69" i="1"/>
  <c r="AE69" i="1"/>
  <c r="AC69" i="1"/>
  <c r="AA69" i="1"/>
  <c r="AE68" i="1"/>
  <c r="AC68" i="1"/>
  <c r="AA68" i="1"/>
  <c r="AF45" i="1"/>
  <c r="AF64" i="1"/>
  <c r="S45" i="1"/>
  <c r="S64" i="1"/>
  <c r="AA45" i="1"/>
  <c r="AA65" i="1" s="1"/>
  <c r="AA64" i="1"/>
  <c r="O45" i="1"/>
  <c r="O64" i="1"/>
  <c r="W64" i="1"/>
  <c r="W45" i="1"/>
  <c r="K45" i="1"/>
  <c r="K64" i="1"/>
  <c r="G64" i="1"/>
  <c r="G45" i="1"/>
  <c r="C64" i="1"/>
  <c r="C45" i="1"/>
  <c r="AD64" i="1"/>
  <c r="AB64" i="1"/>
  <c r="Z64" i="1"/>
  <c r="AD63" i="1"/>
  <c r="AB63" i="1"/>
  <c r="Z63" i="1"/>
  <c r="Y45" i="1"/>
  <c r="Y65" i="1" s="1"/>
  <c r="Y64" i="1"/>
  <c r="Q64" i="1"/>
  <c r="Q45" i="1"/>
  <c r="I64" i="1"/>
  <c r="I45" i="1"/>
  <c r="AE45" i="1"/>
  <c r="AE65" i="1" s="1"/>
  <c r="AE64" i="1"/>
  <c r="AC45" i="1"/>
  <c r="AC65" i="1" s="1"/>
  <c r="AC64" i="1"/>
  <c r="U64" i="1"/>
  <c r="U45" i="1"/>
  <c r="M64" i="1"/>
  <c r="M45" i="1"/>
  <c r="E45" i="1"/>
  <c r="E64" i="1"/>
  <c r="AH63" i="1" l="1"/>
  <c r="AH65" i="1"/>
  <c r="AG63" i="1"/>
  <c r="AG65" i="1"/>
  <c r="AA63" i="1"/>
  <c r="AF63" i="1"/>
  <c r="AF65" i="1"/>
  <c r="AC63" i="1"/>
  <c r="AE63" i="1"/>
  <c r="Y63" i="1"/>
</calcChain>
</file>

<file path=xl/sharedStrings.xml><?xml version="1.0" encoding="utf-8"?>
<sst xmlns="http://schemas.openxmlformats.org/spreadsheetml/2006/main" count="189" uniqueCount="138">
  <si>
    <t>Nettofinansposter er differansen mellom finansinntekter (kostnadsreduserende driftstilskudd/likviditetstilskudd, rentesubsidier/kontraheringstilskudd, diverse finansinntekter) og diverse finanskostnader.</t>
  </si>
  <si>
    <t>Antall fartøy i utvalg er antall fartøy som resultatene i lønnsomhetsundersøkelsen er basert på. Se "Merknader - metodiske endringer" vedrørende endring i utvalgsmetode.</t>
  </si>
  <si>
    <t>År:</t>
  </si>
  <si>
    <t>Driftskostnader:</t>
  </si>
  <si>
    <t>Drivstoff</t>
  </si>
  <si>
    <t>Produktavgift</t>
  </si>
  <si>
    <t>Strukturavgift</t>
  </si>
  <si>
    <t>Agn, is, salt og emballasje</t>
  </si>
  <si>
    <t>Sosiale kostnader</t>
  </si>
  <si>
    <t>Forsikring fartøy</t>
  </si>
  <si>
    <t>Vedlikehold fartøy</t>
  </si>
  <si>
    <t>Arbeidsgodtgjørelse til mannskap</t>
  </si>
  <si>
    <t>Rentesub./kontraheringstilsk.</t>
  </si>
  <si>
    <t>Netto finansposter</t>
  </si>
  <si>
    <t>Antall fartøy i utvalg</t>
  </si>
  <si>
    <t>Lønnsomhetsundersøkelse for fiskeflåten</t>
  </si>
  <si>
    <t>Tidsserie:</t>
  </si>
  <si>
    <t>Driftsmargin</t>
  </si>
  <si>
    <t>Endringer i populasjonen</t>
  </si>
  <si>
    <t>Ny utvalgsplan og estimeringsmetode</t>
  </si>
  <si>
    <t>Rentesubsidier/Kontraheringstilskudd</t>
  </si>
  <si>
    <t>Definisjoner</t>
  </si>
  <si>
    <t>Veid gjennomsnitt per fartøy - som vekter har en benyttet antall fartøy i massen</t>
  </si>
  <si>
    <t>Driftsinntekter</t>
  </si>
  <si>
    <t>Agn, is salt og emballasje</t>
  </si>
  <si>
    <t>Vedlikehold/nyanskaffelse redskap</t>
  </si>
  <si>
    <t>Driftsresultat</t>
  </si>
  <si>
    <t>Ordinært resultat før skatt</t>
  </si>
  <si>
    <t>Her inngår kostnader til agn, konservering av fisk og emballasje.</t>
  </si>
  <si>
    <t>Driftsresultatet er resultatet av driftsaktivitetene til fartøyet; differansen mellom driftsinntektene og sum driftskostnader.</t>
  </si>
  <si>
    <t>Dette nøkkeltallet viser hvor mye som tjenes på hver 100 kr solgt (Driftsresultat*100%/Driftsinntekter).</t>
  </si>
  <si>
    <t>Her inngår rentekostnader i tillegg til andre finanskostnader (inkl. tap på fordringer og gjeld i utenlandsk valuta som følge av valutakursendringer).</t>
  </si>
  <si>
    <t>Ordinært resultat før skatt er driftsresultatet tillagt netto finansposter. Denne resultatstørrelsen tar hensyn til bedriftens finansiering, og gir dermed et bilde av den ordinære inntjeningen i året.</t>
  </si>
  <si>
    <t>Endringer i metode/underliggende forutsetninger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</si>
  <si>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</si>
  <si>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</si>
  <si>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</si>
  <si>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</si>
  <si>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</si>
  <si>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1980-2001</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</si>
  <si>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</si>
  <si>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</si>
  <si>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Driftsmargin (%)</t>
  </si>
  <si>
    <t>Undersøkelsen har gjennomgått flere metodiske endringer som kan ha betydning ved bruk av tallmaterialet for enkelte formål (se "Merknader - metodiske endringer")</t>
  </si>
  <si>
    <t>Veid gjennomsnitt per fartøy</t>
  </si>
  <si>
    <t>Lønnsomhetsundersøkelse for fiskeflåten - Totale fiskerier</t>
  </si>
  <si>
    <t>Vedlikehold/nyanskaffelser redskap</t>
  </si>
  <si>
    <t>Kontrollavgift</t>
  </si>
  <si>
    <t>Kortsiktig gjeld</t>
  </si>
  <si>
    <t>Langsiktig gjeld</t>
  </si>
  <si>
    <t>Sum omløpsmidler</t>
  </si>
  <si>
    <t>Sum eiendeler</t>
  </si>
  <si>
    <t>Sum egenkapital og gjeld</t>
  </si>
  <si>
    <t>Balansestørrelser:</t>
  </si>
  <si>
    <t>Totalkapitalrentabilitet (%)</t>
  </si>
  <si>
    <t>Sum driftskostnader</t>
  </si>
  <si>
    <t>Driftsdøgn</t>
  </si>
  <si>
    <t>Pensjonstrekk</t>
  </si>
  <si>
    <t>Avskrivninger fisketillatelser</t>
  </si>
  <si>
    <t xml:space="preserve">Avskrivning fartøy </t>
  </si>
  <si>
    <t>Egenkapital</t>
  </si>
  <si>
    <t>Antall fartøy i populasjon</t>
  </si>
  <si>
    <t>Bedriftsøkonomisk perspektiv</t>
  </si>
  <si>
    <t>Endring fra samfunnsøkonomisk perspektiv til bedriftsøkonomisk perspektiv</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</si>
  <si>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</si>
  <si>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</si>
  <si>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Fiskefartøy</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</si>
  <si>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</si>
  <si>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Fisketillatelser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</si>
  <si>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</si>
  <si>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</si>
  <si>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</si>
  <si>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</si>
  <si>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</si>
  <si>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</si>
  <si>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</si>
  <si>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</si>
  <si>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Kostnader til proviant</t>
  </si>
  <si>
    <t>Andre forsikringer</t>
  </si>
  <si>
    <t>Andre kostnader</t>
  </si>
  <si>
    <t>Finansinntekter</t>
  </si>
  <si>
    <t>Finanskostnader</t>
  </si>
  <si>
    <t>Andre anleggsmidler</t>
  </si>
  <si>
    <t>Sum anleggsmidler</t>
  </si>
  <si>
    <t>Totale fiskerier</t>
  </si>
  <si>
    <t>Antall fartøy i populasjon. Kriteriene for fastsettelse av populasjonen er endret over tid, se "Merknader - metodiske endringer" vedrørende endringer i populasjonen.</t>
  </si>
  <si>
    <t>Antall driftsdøgn</t>
  </si>
  <si>
    <t>Sum anleggsmidler er summen av "Fiskefartøy", "Fisketillatelser" og "Andre anleggsmidler".</t>
  </si>
  <si>
    <t>Sum eiendeler er summen av anleggsmidler og omløpsmidler.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</si>
  <si>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</si>
  <si>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</si>
  <si>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Nøkkeltall:</t>
  </si>
  <si>
    <t>Egenkapitalrentabilitet (%)</t>
  </si>
  <si>
    <t>Likviditetsgrad 1 (%)</t>
  </si>
  <si>
    <t>Egenkapitalandel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</si>
  <si>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</si>
  <si>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</si>
  <si>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</si>
  <si>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 xml:space="preserve">Totalkapitalrentabilitet gir uttrykk for avkastningen til totalkapitalen i virksomheten (("Ordinært resultat før skatt"+"Finanskostnader")*100%/Totalkapital). Totalkapitalen er lik "Sum eiendeler". </t>
  </si>
  <si>
    <t>Egenkapitalandelen viser hvor stor andel av totalkapitalen/eiendelene som er finansiert med egne midler (Egenkapital*100%/Totalkapital).</t>
  </si>
  <si>
    <t>Nøkkeltallet sier noe om hvordan anleggsmidlene er finansiert (Anleggsmidler*100%/(Langsiktig gjeld+Egenkapital)). Dersom prosenten er mindre enn 100 indikerer dette at langsiktig gjeld og egenkapital fullt ut finansierer anleggsmidlene.</t>
  </si>
  <si>
    <t>Andel langsiktig gjeld (%)</t>
  </si>
  <si>
    <t>Andel kortsiktig gjeld (%)</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</si>
  <si>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</si>
  <si>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</si>
  <si>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</si>
  <si>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Resultatregnskap (kr):</t>
  </si>
  <si>
    <t>Balansestørrelser (kr):</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</si>
  <si>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</si>
  <si>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</si>
  <si>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Endringer i fartøygruppering</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</si>
  <si>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</si>
  <si>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</si>
  <si>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</si>
  <si>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</si>
  <si>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</si>
  <si>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</si>
  <si>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</si>
  <si>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</si>
  <si>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</si>
  <si>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</si>
  <si>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</si>
  <si>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</si>
  <si>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</si>
  <si>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</si>
  <si>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</si>
  <si>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1980-</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</si>
  <si>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</si>
  <si>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</si>
  <si>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t>Avgift til salgslagene i forbindelse med omsetningen av fangst. Avgiften er hjemlet i Fiskesalslagslova § 9. Avgiftsatsen blir fastsatt av salgslagene selv og vil derfor variere mellom salgslagene og fra år til år.</t>
  </si>
  <si>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</si>
  <si>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</si>
  <si>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</si>
  <si>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</si>
  <si>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</si>
  <si>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</si>
  <si>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t>Oppdatert pr. 28.02.2024</t>
  </si>
  <si>
    <t>Nominelle verdier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</si>
</sst>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Red]\-#,##0.0"/>
    <numFmt numFmtId="167" formatCode="###,###,##0;[Red]\-###,###,##0"/>
  </numFmts>
  <fonts count="25" x14ac:knownFonts="1">
    <font>
      <sz val="10"/>
      <name val="Arial"/>
    </font>
    <font>
      <sz val="10"/>
      <name val="Arial"/>
      <family val="2"/>
    </font>
    <font>
      <sz val="10"/>
      <name val="Arial"/>
      <family val="2"/>
    </font>
    <font>
      <sz val="10"/>
      <color theme="1"/>
      <name val="Arial"/>
      <family val="2"/>
    </font>
    <font>
      <sz val="16"/>
      <color rgb="FF14406B"/>
      <name val="Arial"/>
      <family val="2"/>
    </font>
    <font>
      <sz val="8"/>
      <name val="Arial"/>
      <family val="2"/>
    </font>
    <font>
      <sz val="14"/>
      <color rgb="FF14406B"/>
      <name val="Arial"/>
      <family val="2"/>
    </font>
    <font>
      <b/>
      <sz val="10"/>
      <name val="Arial"/>
      <family val="2"/>
    </font>
    <font>
      <sz val="9"/>
      <name val="Arial"/>
      <family val="2"/>
    </font>
    <font>
      <b/>
      <sz val="9"/>
      <color theme="1"/>
      <name val="Arial"/>
      <family val="2"/>
    </font>
    <font>
      <b/>
      <sz val="9"/>
      <color theme="0"/>
      <name val="Arial"/>
      <family val="2"/>
    </font>
    <font>
      <b/>
      <sz val="9"/>
      <name val="Arial"/>
      <family val="2"/>
    </font>
    <font>
      <sz val="11"/>
      <color rgb="FF14406B"/>
      <name val="Arial"/>
      <family val="2"/>
    </font>
    <font>
      <b/>
      <sz val="8"/>
      <name val="Arial"/>
      <family val="2"/>
    </font>
    <font>
      <sz val="9"/>
      <color rgb="FFFF0000"/>
      <name val="Arial"/>
      <family val="2"/>
    </font>
    <font>
      <sz val="9"/>
      <color theme="1"/>
      <name val="Arial"/>
      <family val="2"/>
    </font>
    <font>
      <b/>
      <sz val="14"/>
      <name val="Arial"/>
      <family val="2"/>
    </font>
    <font>
      <u/>
      <sz val="10"/>
      <name val="Arial"/>
      <family val="2"/>
    </font>
    <font>
      <b/>
      <sz val="10"/>
      <color theme="1"/>
      <name val="Arial"/>
      <family val="2"/>
    </font>
    <font>
      <sz val="14"/>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1">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107">
    <xf numFmtId="0" fontId="0" fillId="0" borderId="0" xfId="0"/>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1" fontId="10" fillId="2" borderId="1" xfId="0" applyNumberFormat="1" applyFont="1" applyFill="1" applyBorder="1" applyAlignment="1">
      <alignment horizontal="left" vertical="center"/>
    </xf>
    <xf numFmtId="1" fontId="10" fillId="2" borderId="1" xfId="0" applyNumberFormat="1" applyFont="1" applyFill="1" applyBorder="1" applyAlignment="1">
      <alignment horizontal="right" vertical="center"/>
    </xf>
    <xf numFmtId="1" fontId="11" fillId="0" borderId="0" xfId="0" applyNumberFormat="1" applyFont="1" applyAlignment="1">
      <alignment horizontal="right" vertical="center"/>
    </xf>
    <xf numFmtId="1" fontId="12" fillId="0" borderId="0" xfId="0" applyNumberFormat="1" applyFont="1" applyAlignment="1">
      <alignment horizontal="left" vertical="center"/>
    </xf>
    <xf numFmtId="1" fontId="7" fillId="0" borderId="0" xfId="0" applyNumberFormat="1" applyFont="1" applyBorder="1" applyAlignment="1">
      <alignment horizontal="right" vertical="center"/>
    </xf>
    <xf numFmtId="1" fontId="13" fillId="0" borderId="0" xfId="0" applyNumberFormat="1" applyFont="1" applyAlignment="1">
      <alignment horizontal="right" vertical="center"/>
    </xf>
    <xf numFmtId="0" fontId="11" fillId="0" borderId="0" xfId="0" applyFont="1" applyAlignment="1">
      <alignment vertical="center"/>
    </xf>
    <xf numFmtId="3" fontId="11" fillId="0" borderId="0" xfId="0" applyNumberFormat="1" applyFont="1" applyAlignment="1">
      <alignment vertical="center"/>
    </xf>
    <xf numFmtId="3" fontId="8" fillId="0" borderId="0" xfId="0" applyNumberFormat="1" applyFont="1" applyAlignment="1">
      <alignment vertical="center"/>
    </xf>
    <xf numFmtId="165" fontId="8" fillId="0" borderId="0" xfId="0" applyNumberFormat="1" applyFont="1" applyAlignment="1">
      <alignment vertical="center"/>
    </xf>
    <xf numFmtId="2" fontId="8" fillId="0" borderId="0" xfId="0" applyNumberFormat="1" applyFont="1" applyAlignment="1" applyProtection="1">
      <alignment vertical="center"/>
    </xf>
    <xf numFmtId="3" fontId="8" fillId="0" borderId="0" xfId="0" applyNumberFormat="1" applyFont="1" applyAlignment="1" applyProtection="1">
      <alignment vertical="center"/>
      <protection locked="0"/>
    </xf>
    <xf numFmtId="0" fontId="14" fillId="0" borderId="0" xfId="0" applyFont="1" applyAlignment="1">
      <alignment vertical="center"/>
    </xf>
    <xf numFmtId="3" fontId="14" fillId="0" borderId="0" xfId="0" applyNumberFormat="1" applyFont="1" applyAlignment="1">
      <alignment vertical="center"/>
    </xf>
    <xf numFmtId="3" fontId="11" fillId="0" borderId="1" xfId="0" applyNumberFormat="1" applyFont="1" applyBorder="1" applyAlignment="1">
      <alignment vertical="center"/>
    </xf>
    <xf numFmtId="165" fontId="8" fillId="0" borderId="0" xfId="0" applyNumberFormat="1" applyFont="1" applyBorder="1" applyAlignment="1">
      <alignment vertical="center"/>
    </xf>
    <xf numFmtId="167" fontId="11" fillId="0" borderId="0" xfId="0" applyNumberFormat="1" applyFont="1" applyAlignment="1">
      <alignment vertical="center"/>
    </xf>
    <xf numFmtId="167" fontId="8" fillId="0" borderId="0" xfId="0" applyNumberFormat="1" applyFont="1" applyAlignment="1">
      <alignment vertical="center"/>
    </xf>
    <xf numFmtId="3" fontId="15" fillId="0" borderId="0" xfId="0" applyNumberFormat="1" applyFont="1" applyAlignment="1">
      <alignment vertical="top"/>
    </xf>
    <xf numFmtId="167" fontId="11" fillId="0" borderId="0" xfId="1" applyNumberFormat="1" applyFont="1" applyAlignment="1">
      <alignment vertical="center"/>
    </xf>
    <xf numFmtId="0" fontId="12" fillId="0" borderId="0" xfId="0" applyFont="1" applyBorder="1" applyAlignment="1">
      <alignment vertical="center"/>
    </xf>
    <xf numFmtId="3" fontId="7" fillId="0" borderId="0" xfId="0" applyNumberFormat="1" applyFont="1" applyAlignment="1">
      <alignment vertical="center"/>
    </xf>
    <xf numFmtId="165" fontId="1" fillId="0" borderId="0" xfId="0" applyNumberFormat="1" applyFont="1" applyAlignment="1">
      <alignment vertical="center"/>
    </xf>
    <xf numFmtId="3" fontId="8" fillId="0" borderId="0" xfId="0" applyNumberFormat="1" applyFont="1" applyAlignment="1">
      <alignment horizontal="right" vertical="center"/>
    </xf>
    <xf numFmtId="3" fontId="11" fillId="0" borderId="1" xfId="0" applyNumberFormat="1" applyFont="1" applyBorder="1" applyAlignment="1">
      <alignment horizontal="right" vertical="center"/>
    </xf>
    <xf numFmtId="3" fontId="1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vertical="center"/>
    </xf>
    <xf numFmtId="0" fontId="11" fillId="0" borderId="1" xfId="0" applyFont="1" applyBorder="1" applyAlignment="1">
      <alignment vertical="center"/>
    </xf>
    <xf numFmtId="0" fontId="5" fillId="0" borderId="0" xfId="0" applyFont="1" applyBorder="1" applyAlignment="1">
      <alignment vertical="center"/>
    </xf>
    <xf numFmtId="3" fontId="1" fillId="0" borderId="0" xfId="0" applyNumberFormat="1" applyFont="1" applyBorder="1" applyAlignment="1">
      <alignment horizontal="right" vertical="center"/>
    </xf>
    <xf numFmtId="3" fontId="1" fillId="0" borderId="0" xfId="0" applyNumberFormat="1" applyFont="1" applyBorder="1" applyAlignment="1">
      <alignment vertical="center"/>
    </xf>
    <xf numFmtId="0" fontId="12" fillId="0" borderId="0" xfId="0" applyFont="1" applyAlignment="1">
      <alignment vertical="center"/>
    </xf>
    <xf numFmtId="166" fontId="8" fillId="0" borderId="0" xfId="0" applyNumberFormat="1" applyFont="1" applyAlignment="1">
      <alignment vertical="center"/>
    </xf>
    <xf numFmtId="166" fontId="8" fillId="0" borderId="0" xfId="0" applyNumberFormat="1" applyFont="1" applyAlignment="1">
      <alignment horizontal="right" vertical="center"/>
    </xf>
    <xf numFmtId="166" fontId="11" fillId="0" borderId="0" xfId="0" applyNumberFormat="1" applyFont="1" applyAlignment="1">
      <alignment vertical="center"/>
    </xf>
    <xf numFmtId="0" fontId="1" fillId="2" borderId="0" xfId="0" applyFont="1" applyFill="1" applyAlignment="1">
      <alignment vertical="center"/>
    </xf>
    <xf numFmtId="0" fontId="4" fillId="0" borderId="0" xfId="0" applyFont="1"/>
    <xf numFmtId="0" fontId="1" fillId="0" borderId="0" xfId="0" applyFont="1"/>
    <xf numFmtId="0" fontId="16" fillId="0" borderId="0" xfId="0" applyFont="1"/>
    <xf numFmtId="0" fontId="12" fillId="0" borderId="0" xfId="2" applyFont="1"/>
    <xf numFmtId="0" fontId="1" fillId="0" borderId="0" xfId="2" applyFont="1"/>
    <xf numFmtId="0" fontId="7" fillId="0" borderId="0" xfId="2" applyFont="1"/>
    <xf numFmtId="0" fontId="7" fillId="0" borderId="6" xfId="2" applyFont="1" applyBorder="1" applyAlignment="1">
      <alignment vertical="top"/>
    </xf>
    <xf numFmtId="0" fontId="1" fillId="0" borderId="7" xfId="2" applyFont="1" applyBorder="1" applyAlignment="1">
      <alignment vertical="top" wrapText="1"/>
    </xf>
    <xf numFmtId="0" fontId="7" fillId="0" borderId="2" xfId="2" applyFont="1" applyBorder="1" applyAlignment="1">
      <alignment horizontal="right" vertical="top"/>
    </xf>
    <xf numFmtId="0" fontId="1" fillId="0" borderId="3" xfId="2" applyFont="1" applyBorder="1" applyAlignment="1">
      <alignment vertical="top"/>
    </xf>
    <xf numFmtId="1" fontId="7" fillId="0" borderId="2" xfId="2" applyNumberFormat="1" applyFont="1" applyBorder="1" applyAlignment="1">
      <alignment vertical="top"/>
    </xf>
    <xf numFmtId="0" fontId="1" fillId="0" borderId="0" xfId="2" applyFont="1" applyAlignment="1">
      <alignment wrapText="1"/>
    </xf>
    <xf numFmtId="0" fontId="1" fillId="0" borderId="3" xfId="2" applyFont="1" applyBorder="1" applyAlignment="1">
      <alignment vertical="top" wrapText="1"/>
    </xf>
    <xf numFmtId="0" fontId="7" fillId="0" borderId="2" xfId="2" applyFont="1" applyBorder="1" applyAlignment="1">
      <alignment vertical="top"/>
    </xf>
    <xf numFmtId="0" fontId="1" fillId="0" borderId="0" xfId="3" applyFont="1"/>
    <xf numFmtId="0" fontId="7" fillId="0" borderId="2" xfId="2" applyFont="1" applyFill="1" applyBorder="1" applyAlignment="1">
      <alignment vertical="top"/>
    </xf>
    <xf numFmtId="0" fontId="18" fillId="0" borderId="17" xfId="2" applyFont="1" applyBorder="1" applyAlignment="1">
      <alignment vertical="top"/>
    </xf>
    <xf numFmtId="0" fontId="3" fillId="0" borderId="3" xfId="2" applyFont="1" applyBorder="1" applyAlignment="1">
      <alignment vertical="top"/>
    </xf>
    <xf numFmtId="0" fontId="7" fillId="0" borderId="16" xfId="2" applyFont="1" applyBorder="1" applyAlignment="1">
      <alignment vertical="top"/>
    </xf>
    <xf numFmtId="0" fontId="3" fillId="0" borderId="5" xfId="2" applyFont="1" applyBorder="1" applyAlignment="1">
      <alignment vertical="top"/>
    </xf>
    <xf numFmtId="0" fontId="4" fillId="0" borderId="0" xfId="2" applyFont="1"/>
    <xf numFmtId="0" fontId="19" fillId="0" borderId="0" xfId="2" applyFont="1"/>
    <xf numFmtId="0" fontId="18" fillId="0" borderId="6" xfId="2" applyFont="1" applyBorder="1" applyAlignment="1">
      <alignment vertical="top"/>
    </xf>
    <xf numFmtId="0" fontId="18" fillId="0" borderId="2" xfId="2" applyFont="1" applyBorder="1" applyAlignment="1">
      <alignment vertical="top"/>
    </xf>
    <xf numFmtId="0" fontId="18" fillId="0" borderId="8" xfId="2" applyFont="1" applyBorder="1" applyAlignment="1">
      <alignment vertical="top"/>
    </xf>
    <xf numFmtId="0" fontId="20" fillId="0" borderId="0" xfId="2" applyFont="1"/>
    <xf numFmtId="0" fontId="21" fillId="0" borderId="8" xfId="2" applyFont="1" applyBorder="1" applyAlignment="1">
      <alignment vertical="top"/>
    </xf>
    <xf numFmtId="166" fontId="18" fillId="0" borderId="2" xfId="2" applyNumberFormat="1" applyFont="1" applyBorder="1" applyAlignment="1">
      <alignment vertical="top"/>
    </xf>
    <xf numFmtId="0" fontId="3" fillId="0" borderId="2" xfId="2" applyFont="1" applyBorder="1" applyAlignment="1">
      <alignment vertical="top"/>
    </xf>
    <xf numFmtId="0" fontId="18" fillId="0" borderId="4" xfId="2" applyFont="1" applyBorder="1" applyAlignment="1">
      <alignment vertical="top"/>
    </xf>
    <xf numFmtId="0" fontId="17" fillId="0" borderId="0" xfId="2" applyFont="1"/>
    <xf numFmtId="0" fontId="23" fillId="0" borderId="0" xfId="0" applyFont="1" applyAlignment="1">
      <alignment horizontal="left"/>
    </xf>
    <xf numFmtId="3" fontId="5" fillId="0" borderId="0" xfId="0" applyNumberFormat="1" applyFont="1" applyAlignment="1">
      <alignment vertical="center"/>
    </xf>
    <xf numFmtId="3" fontId="8" fillId="0" borderId="0" xfId="0" applyNumberFormat="1" applyFont="1" applyBorder="1" applyAlignment="1">
      <alignment vertical="center"/>
    </xf>
    <xf numFmtId="0" fontId="1" fillId="0" borderId="14" xfId="2" applyFont="1" applyBorder="1" applyAlignment="1">
      <alignment horizontal="left" vertical="top" wrapText="1"/>
    </xf>
    <xf numFmtId="0" fontId="1" fillId="0" borderId="1" xfId="2" applyFont="1" applyBorder="1" applyAlignment="1">
      <alignment horizontal="left" vertical="top" wrapText="1"/>
    </xf>
    <xf numFmtId="0" fontId="1" fillId="0" borderId="15" xfId="2" applyFont="1" applyBorder="1" applyAlignment="1">
      <alignment horizontal="left" vertical="top" wrapText="1"/>
    </xf>
    <xf numFmtId="0" fontId="3" fillId="0" borderId="14" xfId="2" applyFont="1" applyBorder="1" applyAlignment="1">
      <alignment horizontal="left" vertical="top" wrapText="1"/>
    </xf>
    <xf numFmtId="0" fontId="3" fillId="0" borderId="1" xfId="2" applyFont="1" applyBorder="1" applyAlignment="1">
      <alignment horizontal="left" vertical="top" wrapText="1"/>
    </xf>
    <xf numFmtId="0" fontId="3" fillId="0" borderId="15" xfId="2" applyFont="1" applyBorder="1" applyAlignment="1">
      <alignment horizontal="left" vertical="top" wrapText="1"/>
    </xf>
    <xf numFmtId="0" fontId="1" fillId="0" borderId="18" xfId="2" applyFont="1" applyBorder="1" applyAlignment="1">
      <alignment horizontal="left" vertical="top" wrapText="1"/>
    </xf>
    <xf numFmtId="0" fontId="1" fillId="0" borderId="19" xfId="2" applyFont="1" applyBorder="1" applyAlignment="1">
      <alignment horizontal="left" vertical="top" wrapText="1"/>
    </xf>
    <xf numFmtId="0" fontId="1" fillId="0" borderId="20" xfId="2" applyFont="1" applyBorder="1" applyAlignment="1">
      <alignment horizontal="left" vertical="top" wrapText="1"/>
    </xf>
    <xf numFmtId="0" fontId="1" fillId="0" borderId="7" xfId="2" applyFont="1" applyBorder="1" applyAlignment="1">
      <alignment vertical="top" wrapText="1"/>
    </xf>
    <xf numFmtId="0" fontId="1" fillId="0" borderId="10" xfId="2" applyFont="1" applyBorder="1" applyAlignment="1">
      <alignment vertical="top" wrapText="1"/>
    </xf>
    <xf numFmtId="0" fontId="1" fillId="0" borderId="3" xfId="2" applyFont="1" applyBorder="1" applyAlignment="1">
      <alignment vertical="top" wrapText="1"/>
    </xf>
    <xf numFmtId="0" fontId="1" fillId="0" borderId="9" xfId="2" applyFont="1" applyBorder="1" applyAlignment="1">
      <alignment vertical="top" wrapText="1"/>
    </xf>
    <xf numFmtId="0" fontId="1" fillId="0" borderId="11" xfId="2" applyFont="1" applyBorder="1" applyAlignment="1">
      <alignment vertical="top" wrapText="1"/>
    </xf>
    <xf numFmtId="0" fontId="1" fillId="0" borderId="12" xfId="2" applyFont="1" applyBorder="1" applyAlignment="1">
      <alignment vertical="top" wrapText="1"/>
    </xf>
    <xf numFmtId="0" fontId="3" fillId="0" borderId="3" xfId="2" applyFont="1" applyBorder="1" applyAlignment="1">
      <alignment vertical="top" wrapText="1"/>
    </xf>
    <xf numFmtId="0" fontId="3" fillId="0" borderId="9" xfId="2" applyFont="1" applyBorder="1" applyAlignment="1">
      <alignment vertical="top" wrapText="1"/>
    </xf>
    <xf numFmtId="0" fontId="1" fillId="0" borderId="14" xfId="2" applyFont="1" applyBorder="1" applyAlignment="1">
      <alignment vertical="top" wrapText="1"/>
    </xf>
    <xf numFmtId="0" fontId="1" fillId="0" borderId="1" xfId="2" applyFont="1" applyBorder="1" applyAlignment="1">
      <alignment vertical="top" wrapText="1"/>
    </xf>
    <xf numFmtId="0" fontId="1" fillId="0" borderId="15" xfId="2" applyFont="1" applyBorder="1" applyAlignment="1">
      <alignment vertical="top" wrapText="1"/>
    </xf>
    <xf numFmtId="0" fontId="1" fillId="0" borderId="14" xfId="2" applyFont="1" applyBorder="1" applyAlignment="1">
      <alignment horizontal="center" vertical="top" wrapText="1"/>
    </xf>
    <xf numFmtId="0" fontId="1" fillId="0" borderId="1" xfId="2" applyFont="1" applyBorder="1" applyAlignment="1">
      <alignment horizontal="center" vertical="top" wrapText="1"/>
    </xf>
    <xf numFmtId="0" fontId="1" fillId="0" borderId="15" xfId="2" applyFont="1" applyBorder="1" applyAlignment="1">
      <alignment horizontal="center" vertical="top" wrapText="1"/>
    </xf>
    <xf numFmtId="0" fontId="3" fillId="0" borderId="14" xfId="2" applyNumberFormat="1" applyFont="1" applyBorder="1" applyAlignment="1" applyProtection="1">
      <alignment horizontal="left" vertical="top" wrapText="1"/>
      <protection locked="0"/>
    </xf>
    <xf numFmtId="0" fontId="3" fillId="0" borderId="1" xfId="2" applyNumberFormat="1" applyFont="1" applyBorder="1" applyAlignment="1" applyProtection="1">
      <alignment horizontal="left" vertical="top" wrapText="1"/>
      <protection locked="0"/>
    </xf>
    <xf numFmtId="0" fontId="3" fillId="0" borderId="15" xfId="2" applyNumberFormat="1" applyFont="1" applyBorder="1" applyAlignment="1" applyProtection="1">
      <alignment horizontal="left" vertical="top" wrapText="1"/>
      <protection locked="0"/>
    </xf>
    <xf numFmtId="0" fontId="1" fillId="0" borderId="5" xfId="2" applyFont="1" applyBorder="1" applyAlignment="1">
      <alignment vertical="top" wrapText="1"/>
    </xf>
    <xf numFmtId="0" fontId="1" fillId="0" borderId="13" xfId="2" applyFont="1" applyBorder="1" applyAlignment="1">
      <alignment vertical="top" wrapText="1"/>
    </xf>
  </cellXfs>
  <cellStyles count="4">
    <cellStyle name="K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14406B"/>
      <color rgb="FF23AEB4"/>
      <color rgb="FF0033A0"/>
      <color rgb="FFCBD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76"/>
  <sheetViews>
    <sheetView showZeros="0" tabSelected="1" zoomScaleNormal="100" workbookViewId="0">
      <pane xSplit="1" ySplit="12" topLeftCell="B13" activePane="bottomRight" state="frozen"/>
      <selection pane="topRight" activeCell="B1" sqref="B1"/>
      <selection pane="bottomLeft" activeCell="A12" sqref="A12"/>
      <selection pane="bottomRight"/>
    </sheetView>
  </sheetViews>
  <sheetFormatPr baseColWidth="10" defaultColWidth="9.140625" defaultRowHeight="11.25" x14ac:dyDescent="0.2"/>
  <cols>
    <col min="1" max="1" width="62.85546875" style="2" customWidth="1"/>
    <col min="2" max="44" width="12.7109375" style="2" customWidth="1"/>
    <col min="45" max="16384" width="9.140625" style="2"/>
  </cols>
  <sheetData>
    <row r="1" spans="1:44" ht="20.25" customHeight="1" x14ac:dyDescent="0.2">
      <c r="A1" s="1" t="s">
        <v>15</v>
      </c>
    </row>
    <row r="2" spans="1:44" ht="12.75" x14ac:dyDescent="0.2">
      <c r="A2" s="3"/>
    </row>
    <row r="3" spans="1:44" s="3" customFormat="1" ht="18" x14ac:dyDescent="0.2">
      <c r="A3" s="4" t="s">
        <v>84</v>
      </c>
    </row>
    <row r="4" spans="1:44" s="3" customFormat="1" ht="15" x14ac:dyDescent="0.2">
      <c r="A4" s="76" t="s">
        <v>131</v>
      </c>
    </row>
    <row r="5" spans="1:44" s="3" customFormat="1" ht="12.75" x14ac:dyDescent="0.2">
      <c r="A5" s="5"/>
    </row>
    <row r="6" spans="1:44" s="3" customFormat="1" ht="13.5" customHeight="1" x14ac:dyDescent="0.2">
      <c r="A6" s="6" t="s">
        <v>62</v>
      </c>
    </row>
    <row r="7" spans="1:44" s="3" customFormat="1" ht="13.5" customHeight="1" x14ac:dyDescent="0.2">
      <c r="A7" s="6" t="s">
        <v>44</v>
      </c>
    </row>
    <row r="8" spans="1:44" ht="13.5" customHeight="1" x14ac:dyDescent="0.2">
      <c r="A8" s="6" t="s">
        <v>137</v>
      </c>
      <c r="B8" s="3"/>
      <c r="C8" s="3"/>
      <c r="D8" s="3"/>
      <c r="E8" s="3"/>
      <c r="F8" s="3"/>
      <c r="G8" s="3"/>
      <c r="H8" s="3"/>
      <c r="I8" s="3"/>
      <c r="J8" s="3"/>
      <c r="K8" s="3"/>
      <c r="L8" s="3"/>
      <c r="M8" s="3"/>
      <c r="N8" s="3"/>
      <c r="O8" s="3"/>
      <c r="P8" s="3"/>
      <c r="Q8" s="3"/>
      <c r="R8" s="3"/>
      <c r="S8" s="3"/>
      <c r="T8" s="3"/>
      <c r="U8" s="3"/>
      <c r="V8" s="3"/>
      <c r="W8" s="3"/>
      <c r="X8" s="3"/>
      <c r="Y8" s="3"/>
      <c r="Z8" s="3"/>
    </row>
    <row r="9" spans="1:44" ht="13.5" customHeight="1" x14ac:dyDescent="0.2">
      <c r="A9" s="6" t="s">
        <v>136</v>
      </c>
      <c r="B9" s="3"/>
      <c r="C9" s="3"/>
      <c r="D9" s="3"/>
      <c r="E9" s="3"/>
      <c r="F9" s="3"/>
      <c r="G9" s="3"/>
      <c r="H9" s="3"/>
      <c r="I9" s="3"/>
      <c r="J9" s="3"/>
      <c r="K9" s="3"/>
      <c r="L9" s="3"/>
      <c r="M9" s="3"/>
      <c r="N9" s="3"/>
      <c r="O9" s="3"/>
      <c r="P9" s="3"/>
      <c r="Q9" s="3"/>
      <c r="R9" s="3"/>
      <c r="S9" s="3"/>
      <c r="T9" s="3"/>
      <c r="U9" s="3"/>
      <c r="V9" s="3"/>
      <c r="W9" s="3"/>
      <c r="X9" s="3"/>
      <c r="Y9" s="3"/>
      <c r="Z9" s="3"/>
    </row>
    <row r="10" spans="1:44" ht="37.5" customHeight="1" x14ac:dyDescent="0.2">
      <c r="A10" s="7" t="s">
        <v>43</v>
      </c>
      <c r="B10" s="3"/>
      <c r="C10" s="3"/>
      <c r="D10" s="3"/>
      <c r="E10" s="3"/>
      <c r="F10" s="3"/>
      <c r="G10" s="3"/>
      <c r="H10" s="3"/>
      <c r="I10" s="3"/>
      <c r="J10" s="3"/>
      <c r="K10" s="3"/>
      <c r="L10" s="3"/>
      <c r="M10" s="3"/>
      <c r="N10" s="3"/>
      <c r="O10" s="3"/>
      <c r="P10" s="3"/>
      <c r="Q10" s="3"/>
      <c r="R10" s="3"/>
      <c r="S10" s="3"/>
      <c r="T10" s="3"/>
      <c r="U10" s="3"/>
      <c r="V10" s="3"/>
      <c r="W10" s="3"/>
      <c r="X10" s="3"/>
      <c r="Y10" s="3"/>
      <c r="Z10" s="3"/>
    </row>
    <row r="11" spans="1:44" ht="12.75"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44" s="10" customFormat="1" ht="12.75" customHeight="1" x14ac:dyDescent="0.2">
      <c r="A12" s="8" t="s">
        <v>2</v>
      </c>
      <c r="B12" s="9">
        <v>1980</v>
      </c>
      <c r="C12" s="9">
        <v>1981</v>
      </c>
      <c r="D12" s="9">
        <v>1982</v>
      </c>
      <c r="E12" s="9">
        <v>1983</v>
      </c>
      <c r="F12" s="9">
        <v>1984</v>
      </c>
      <c r="G12" s="9">
        <v>1985</v>
      </c>
      <c r="H12" s="9">
        <v>1986</v>
      </c>
      <c r="I12" s="9">
        <v>1987</v>
      </c>
      <c r="J12" s="9">
        <v>1988</v>
      </c>
      <c r="K12" s="9">
        <v>1989</v>
      </c>
      <c r="L12" s="9">
        <v>1990</v>
      </c>
      <c r="M12" s="9">
        <v>1991</v>
      </c>
      <c r="N12" s="9">
        <v>1992</v>
      </c>
      <c r="O12" s="9">
        <v>1993</v>
      </c>
      <c r="P12" s="9">
        <v>1994</v>
      </c>
      <c r="Q12" s="9">
        <v>1995</v>
      </c>
      <c r="R12" s="9">
        <v>1996</v>
      </c>
      <c r="S12" s="9">
        <v>1997</v>
      </c>
      <c r="T12" s="9">
        <v>1998</v>
      </c>
      <c r="U12" s="9">
        <v>1999</v>
      </c>
      <c r="V12" s="9">
        <v>2000</v>
      </c>
      <c r="W12" s="9">
        <v>2001</v>
      </c>
      <c r="X12" s="9">
        <v>2002</v>
      </c>
      <c r="Y12" s="9">
        <v>2003</v>
      </c>
      <c r="Z12" s="9">
        <v>2004</v>
      </c>
      <c r="AA12" s="9">
        <v>2005</v>
      </c>
      <c r="AB12" s="9">
        <v>2006</v>
      </c>
      <c r="AC12" s="9">
        <v>2007</v>
      </c>
      <c r="AD12" s="9">
        <v>2008</v>
      </c>
      <c r="AE12" s="9">
        <v>2009</v>
      </c>
      <c r="AF12" s="9">
        <v>2010</v>
      </c>
      <c r="AG12" s="9">
        <v>2011</v>
      </c>
      <c r="AH12" s="9">
        <v>2012</v>
      </c>
      <c r="AI12" s="9">
        <v>2013</v>
      </c>
      <c r="AJ12" s="9">
        <v>2014</v>
      </c>
      <c r="AK12" s="9">
        <v>2015</v>
      </c>
      <c r="AL12" s="9">
        <v>2016</v>
      </c>
      <c r="AM12" s="9">
        <v>2017</v>
      </c>
      <c r="AN12" s="9">
        <v>2018</v>
      </c>
      <c r="AO12" s="9">
        <v>2019</v>
      </c>
      <c r="AP12" s="9">
        <v>2020</v>
      </c>
      <c r="AQ12" s="9">
        <v>2021</v>
      </c>
      <c r="AR12" s="9">
        <v>2022</v>
      </c>
    </row>
    <row r="13" spans="1:44" s="13" customFormat="1" ht="15" customHeight="1" x14ac:dyDescent="0.2">
      <c r="A13" s="11" t="s">
        <v>106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row>
    <row r="14" spans="1:44" s="6" customFormat="1" ht="12.75" customHeight="1" x14ac:dyDescent="0.2">
      <c r="A14" s="14" t="s">
        <v>23</v>
      </c>
      <c r="B14" s="15">
        <v>798577.45714285714</v>
      </c>
      <c r="C14" s="15">
        <v>918384.6714936248</v>
      </c>
      <c r="D14" s="15">
        <v>867722.87232455122</v>
      </c>
      <c r="E14" s="15">
        <v>982290.69449954922</v>
      </c>
      <c r="F14" s="15">
        <v>964215.77581818192</v>
      </c>
      <c r="G14" s="15">
        <v>1089181.3854407943</v>
      </c>
      <c r="H14" s="15">
        <v>1253676.1742454232</v>
      </c>
      <c r="I14" s="15">
        <v>1493718.0285714287</v>
      </c>
      <c r="J14" s="15">
        <v>1311469.3767333515</v>
      </c>
      <c r="K14" s="15">
        <v>1449835.4612903225</v>
      </c>
      <c r="L14" s="15">
        <v>1377175.9851025869</v>
      </c>
      <c r="M14" s="15">
        <v>1822163.435010941</v>
      </c>
      <c r="N14" s="15">
        <v>1784324.6083018866</v>
      </c>
      <c r="O14" s="15">
        <v>1966980.570623053</v>
      </c>
      <c r="P14" s="15">
        <v>2279732.033476253</v>
      </c>
      <c r="Q14" s="15">
        <v>2634451.8936952716</v>
      </c>
      <c r="R14" s="15">
        <v>2834397.789230769</v>
      </c>
      <c r="S14" s="15">
        <v>3166446.6269577774</v>
      </c>
      <c r="T14" s="15">
        <v>4017691.4697615001</v>
      </c>
      <c r="U14" s="15">
        <v>3727693.7904191599</v>
      </c>
      <c r="V14" s="15">
        <v>3711753.1848067502</v>
      </c>
      <c r="W14" s="15">
        <v>4522535.15640675</v>
      </c>
      <c r="X14" s="15">
        <v>4522437.8222222198</v>
      </c>
      <c r="Y14" s="15">
        <v>3891116</v>
      </c>
      <c r="Z14" s="15">
        <v>4916277</v>
      </c>
      <c r="AA14" s="15">
        <v>6319783</v>
      </c>
      <c r="AB14" s="15">
        <v>6551699</v>
      </c>
      <c r="AC14" s="15">
        <v>6350391.0222352296</v>
      </c>
      <c r="AD14" s="15">
        <v>6379698.2004661998</v>
      </c>
      <c r="AE14" s="15">
        <v>6180665.9555180203</v>
      </c>
      <c r="AF14" s="15">
        <v>7338264.9670710601</v>
      </c>
      <c r="AG14" s="15">
        <v>9761901.8504917994</v>
      </c>
      <c r="AH14" s="15">
        <v>8282614.4434504798</v>
      </c>
      <c r="AI14" s="15">
        <v>8107567.1679999996</v>
      </c>
      <c r="AJ14" s="15">
        <v>7746341.8318077801</v>
      </c>
      <c r="AK14" s="15">
        <v>9342390.6399521492</v>
      </c>
      <c r="AL14" s="15">
        <v>10741684.446625801</v>
      </c>
      <c r="AM14" s="15">
        <v>8724890.2606796101</v>
      </c>
      <c r="AN14" s="15">
        <v>8968367.0879120901</v>
      </c>
      <c r="AO14" s="15">
        <v>10892603.3941909</v>
      </c>
      <c r="AP14" s="15">
        <v>10882111.447947901</v>
      </c>
      <c r="AQ14" s="15">
        <v>12611155.0409091</v>
      </c>
      <c r="AR14" s="15">
        <v>15008280.384324299</v>
      </c>
    </row>
    <row r="15" spans="1:44" s="6" customFormat="1" ht="12" x14ac:dyDescent="0.2">
      <c r="A15" s="14"/>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c r="AC15" s="17"/>
      <c r="AD15" s="17"/>
      <c r="AE15" s="17"/>
      <c r="AF15" s="17"/>
      <c r="AR15" s="16"/>
    </row>
    <row r="16" spans="1:44" s="6" customFormat="1" ht="12.75" customHeight="1" x14ac:dyDescent="0.2">
      <c r="A16" s="14" t="s">
        <v>3</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7"/>
      <c r="AC16" s="17"/>
      <c r="AD16" s="17"/>
      <c r="AE16" s="17"/>
      <c r="AF16" s="17"/>
      <c r="AR16" s="16"/>
    </row>
    <row r="17" spans="1:44" s="6" customFormat="1" ht="12.75" customHeight="1" x14ac:dyDescent="0.2">
      <c r="A17" s="6" t="s">
        <v>5</v>
      </c>
      <c r="B17" s="16">
        <v>22354.585714285713</v>
      </c>
      <c r="C17" s="16">
        <v>25985.775865209474</v>
      </c>
      <c r="D17" s="16">
        <v>29333.889065050127</v>
      </c>
      <c r="E17" s="16">
        <v>33051.246257889994</v>
      </c>
      <c r="F17" s="16">
        <v>32451.007545454544</v>
      </c>
      <c r="G17" s="16">
        <v>36527.751099030953</v>
      </c>
      <c r="H17" s="16">
        <v>42015.586961900051</v>
      </c>
      <c r="I17" s="16">
        <v>50870.704959568735</v>
      </c>
      <c r="J17" s="16">
        <v>44257.519704028506</v>
      </c>
      <c r="K17" s="16">
        <v>48741.612903225803</v>
      </c>
      <c r="L17" s="16">
        <v>55902.486440677967</v>
      </c>
      <c r="M17" s="16">
        <v>72825.09343544858</v>
      </c>
      <c r="N17" s="16">
        <v>59823.479622641506</v>
      </c>
      <c r="O17" s="16">
        <v>66273.342305295955</v>
      </c>
      <c r="P17" s="16">
        <v>76019.48812664907</v>
      </c>
      <c r="Q17" s="16">
        <v>79492.506479859891</v>
      </c>
      <c r="R17" s="16">
        <v>81759.578461538462</v>
      </c>
      <c r="S17" s="16">
        <v>102166.79949476723</v>
      </c>
      <c r="T17" s="16">
        <v>123552.74020442901</v>
      </c>
      <c r="U17" s="16">
        <v>116878.061163388</v>
      </c>
      <c r="V17" s="16">
        <v>122484.685473123</v>
      </c>
      <c r="W17" s="16">
        <v>167952.30004559999</v>
      </c>
      <c r="X17" s="16">
        <v>141314.019954649</v>
      </c>
      <c r="Y17" s="16">
        <v>127572.873054475</v>
      </c>
      <c r="Z17" s="16">
        <v>190135.49398850001</v>
      </c>
      <c r="AA17" s="16">
        <v>187638.314064362</v>
      </c>
      <c r="AB17" s="16">
        <v>172878.544188862</v>
      </c>
      <c r="AC17" s="16">
        <v>153896.177296665</v>
      </c>
      <c r="AD17" s="16">
        <v>165582.18298368299</v>
      </c>
      <c r="AE17" s="16">
        <v>163331.48873873899</v>
      </c>
      <c r="AF17" s="16">
        <v>213691.304448296</v>
      </c>
      <c r="AG17" s="16">
        <v>271864.87934426201</v>
      </c>
      <c r="AH17" s="16">
        <v>215801.22364217299</v>
      </c>
      <c r="AI17" s="16">
        <v>217433.63750000001</v>
      </c>
      <c r="AJ17" s="16">
        <v>243297.440503433</v>
      </c>
      <c r="AK17" s="16">
        <v>277922.275119617</v>
      </c>
      <c r="AL17" s="16">
        <v>264486.79079754598</v>
      </c>
      <c r="AM17" s="16">
        <v>185970.859223301</v>
      </c>
      <c r="AN17" s="16">
        <v>194401.19642857101</v>
      </c>
      <c r="AO17" s="16">
        <v>231016.12603734399</v>
      </c>
      <c r="AP17" s="16">
        <v>226125.90290290301</v>
      </c>
      <c r="AQ17" s="16">
        <v>250452.315909091</v>
      </c>
      <c r="AR17" s="16">
        <v>303254.83243243198</v>
      </c>
    </row>
    <row r="18" spans="1:44" s="6" customFormat="1" ht="12.75" customHeight="1" x14ac:dyDescent="0.2">
      <c r="A18" s="6" t="s">
        <v>127</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
      <c r="AF18" s="16"/>
      <c r="AG18" s="16"/>
      <c r="AH18" s="16"/>
      <c r="AI18" s="16"/>
      <c r="AO18" s="16">
        <v>78398.774377593407</v>
      </c>
      <c r="AP18" s="16">
        <v>77355.740740740701</v>
      </c>
      <c r="AQ18" s="16">
        <v>88183.0159090909</v>
      </c>
      <c r="AR18" s="16">
        <v>98985.980540540506</v>
      </c>
    </row>
    <row r="19" spans="1:44" s="6" customFormat="1" ht="12.75" customHeight="1" x14ac:dyDescent="0.2">
      <c r="A19" s="6" t="s">
        <v>6</v>
      </c>
      <c r="B19" s="16">
        <v>0</v>
      </c>
      <c r="C19" s="16">
        <v>0</v>
      </c>
      <c r="D19" s="16"/>
      <c r="E19" s="16"/>
      <c r="F19" s="16"/>
      <c r="G19" s="16"/>
      <c r="H19" s="16">
        <v>0</v>
      </c>
      <c r="I19" s="16"/>
      <c r="J19" s="16"/>
      <c r="K19" s="16"/>
      <c r="L19" s="16"/>
      <c r="M19" s="16"/>
      <c r="N19" s="16"/>
      <c r="O19" s="16"/>
      <c r="P19" s="16"/>
      <c r="Q19" s="16"/>
      <c r="R19" s="16"/>
      <c r="S19" s="16"/>
      <c r="T19" s="16">
        <v>0</v>
      </c>
      <c r="U19" s="16">
        <v>0</v>
      </c>
      <c r="V19" s="16">
        <v>0</v>
      </c>
      <c r="W19" s="16">
        <v>0</v>
      </c>
      <c r="X19" s="16">
        <v>0</v>
      </c>
      <c r="Y19" s="16">
        <v>6453.9197470817098</v>
      </c>
      <c r="Z19" s="16">
        <v>16716.411395713501</v>
      </c>
      <c r="AA19" s="16">
        <v>21588.299165673401</v>
      </c>
      <c r="AB19" s="16">
        <v>3347.2039951573902</v>
      </c>
      <c r="AC19" s="16">
        <v>3186.8689291983601</v>
      </c>
      <c r="AD19" s="16">
        <v>5455.9155011655002</v>
      </c>
      <c r="AE19" s="18">
        <v>0</v>
      </c>
      <c r="AF19" s="16"/>
      <c r="AG19" s="16"/>
      <c r="AH19" s="16"/>
      <c r="AI19" s="16"/>
      <c r="AR19" s="16"/>
    </row>
    <row r="20" spans="1:44" s="6" customFormat="1" ht="12.75" customHeight="1" x14ac:dyDescent="0.2">
      <c r="A20" s="6" t="s">
        <v>47</v>
      </c>
      <c r="B20" s="16"/>
      <c r="C20" s="16"/>
      <c r="D20" s="16"/>
      <c r="E20" s="16"/>
      <c r="F20" s="16"/>
      <c r="G20" s="16"/>
      <c r="H20" s="16"/>
      <c r="I20" s="16"/>
      <c r="J20" s="16"/>
      <c r="K20" s="16"/>
      <c r="L20" s="16"/>
      <c r="M20" s="16"/>
      <c r="N20" s="16"/>
      <c r="O20" s="16"/>
      <c r="P20" s="16"/>
      <c r="Q20" s="16"/>
      <c r="R20" s="16"/>
      <c r="S20" s="16"/>
      <c r="T20" s="16">
        <v>0</v>
      </c>
      <c r="U20" s="16">
        <v>0</v>
      </c>
      <c r="V20" s="16">
        <v>0</v>
      </c>
      <c r="W20" s="16">
        <v>0</v>
      </c>
      <c r="X20" s="16">
        <v>0</v>
      </c>
      <c r="Y20" s="16">
        <v>0</v>
      </c>
      <c r="Z20" s="16">
        <v>0</v>
      </c>
      <c r="AA20" s="16">
        <v>12157.7693682956</v>
      </c>
      <c r="AB20" s="16">
        <v>12757.7699757869</v>
      </c>
      <c r="AC20" s="16">
        <v>12407.018724400201</v>
      </c>
      <c r="AD20" s="16">
        <v>12268.9493006993</v>
      </c>
      <c r="AE20" s="19">
        <v>11743.009009009</v>
      </c>
      <c r="AF20" s="16">
        <v>14329.3316002311</v>
      </c>
      <c r="AG20" s="16">
        <v>18952.0636065574</v>
      </c>
      <c r="AH20" s="16">
        <v>15877.4651757188</v>
      </c>
      <c r="AI20" s="16"/>
      <c r="AQ20" s="16">
        <v>22341.211363636401</v>
      </c>
      <c r="AR20" s="16">
        <v>26972.0535135135</v>
      </c>
    </row>
    <row r="21" spans="1:44" s="6" customFormat="1" ht="12.75" customHeight="1" x14ac:dyDescent="0.2">
      <c r="A21" s="6" t="s">
        <v>108</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9"/>
      <c r="AF21" s="16"/>
      <c r="AG21" s="16"/>
      <c r="AH21" s="16"/>
      <c r="AI21" s="16"/>
      <c r="AJ21" s="16">
        <v>87966.485125858104</v>
      </c>
      <c r="AK21" s="16">
        <v>108150.148923445</v>
      </c>
      <c r="AL21" s="16">
        <v>137624.73926380399</v>
      </c>
      <c r="AM21" s="16">
        <v>111442.62135922301</v>
      </c>
      <c r="AN21" s="16">
        <v>113652.670787546</v>
      </c>
      <c r="AO21" s="16">
        <v>136418.99740663901</v>
      </c>
      <c r="AP21" s="16">
        <v>139056.03653653699</v>
      </c>
      <c r="AQ21" s="16">
        <v>161517.86306818199</v>
      </c>
      <c r="AR21" s="16">
        <v>195416.52918918899</v>
      </c>
    </row>
    <row r="22" spans="1:44" s="6" customFormat="1" ht="12.75" customHeight="1" x14ac:dyDescent="0.2">
      <c r="A22" s="6" t="s">
        <v>132</v>
      </c>
      <c r="AQ22" s="16">
        <v>23792.247159090901</v>
      </c>
      <c r="AR22" s="16">
        <v>60755.686486486498</v>
      </c>
    </row>
    <row r="23" spans="1:44" s="6" customFormat="1" ht="12.75" customHeight="1" x14ac:dyDescent="0.2">
      <c r="A23" s="6" t="s">
        <v>11</v>
      </c>
      <c r="B23" s="16">
        <v>348562.97142857144</v>
      </c>
      <c r="C23" s="16">
        <v>390892.93310564663</v>
      </c>
      <c r="D23" s="16">
        <v>358818.09305199346</v>
      </c>
      <c r="E23" s="16">
        <v>391893.37664562667</v>
      </c>
      <c r="F23" s="16">
        <v>383243.86454545456</v>
      </c>
      <c r="G23" s="16">
        <v>428703.3046797447</v>
      </c>
      <c r="H23" s="16">
        <v>499926.53748144483</v>
      </c>
      <c r="I23" s="16">
        <v>601654.35708894883</v>
      </c>
      <c r="J23" s="16">
        <v>520469.06993696903</v>
      </c>
      <c r="K23" s="16">
        <v>577670.06630824378</v>
      </c>
      <c r="L23" s="16">
        <v>542124.83942908118</v>
      </c>
      <c r="M23" s="16">
        <v>718554.68140043772</v>
      </c>
      <c r="N23" s="16">
        <v>704876.84842767299</v>
      </c>
      <c r="O23" s="16">
        <v>771411.5867289718</v>
      </c>
      <c r="P23" s="16">
        <v>896722.62810026389</v>
      </c>
      <c r="Q23" s="16">
        <v>1052000.2711033274</v>
      </c>
      <c r="R23" s="16">
        <v>1036575.2630769231</v>
      </c>
      <c r="S23" s="16">
        <v>1176802.6916636594</v>
      </c>
      <c r="T23" s="16">
        <v>1525970.51405451</v>
      </c>
      <c r="U23" s="16">
        <v>1388191.3413173701</v>
      </c>
      <c r="V23" s="16">
        <v>1312340.9937805401</v>
      </c>
      <c r="W23" s="16">
        <v>1583325.45098039</v>
      </c>
      <c r="X23" s="16">
        <v>1606474.53922902</v>
      </c>
      <c r="Y23" s="16">
        <v>1345471.0009727599</v>
      </c>
      <c r="Z23" s="16">
        <v>1635945.0940930501</v>
      </c>
      <c r="AA23" s="16">
        <v>2077663.8885578101</v>
      </c>
      <c r="AB23" s="16">
        <v>2223007.8414043598</v>
      </c>
      <c r="AC23" s="16">
        <v>2219202.4037448801</v>
      </c>
      <c r="AD23" s="16">
        <v>2157924.8851981401</v>
      </c>
      <c r="AE23" s="16">
        <v>2111116.28547297</v>
      </c>
      <c r="AF23" s="19">
        <v>2411283.5459272098</v>
      </c>
      <c r="AG23" s="19">
        <v>3183567.3881967198</v>
      </c>
      <c r="AH23" s="19">
        <v>2725078.23769968</v>
      </c>
      <c r="AI23" s="19">
        <v>2683216.8629999999</v>
      </c>
      <c r="AJ23" s="16">
        <v>2529905.4279176202</v>
      </c>
      <c r="AK23" s="16">
        <v>3143639.62141148</v>
      </c>
      <c r="AL23" s="16">
        <v>3557574.0975460098</v>
      </c>
      <c r="AM23" s="16">
        <v>2958527.69466019</v>
      </c>
      <c r="AN23" s="16">
        <v>2975911.7980769202</v>
      </c>
      <c r="AO23" s="16">
        <v>3505546.1960580898</v>
      </c>
      <c r="AP23" s="16">
        <v>3530179.2942942898</v>
      </c>
      <c r="AQ23" s="16">
        <v>3972612.7630681801</v>
      </c>
      <c r="AR23" s="16">
        <v>4712110.1502702702</v>
      </c>
    </row>
    <row r="24" spans="1:44" s="6" customFormat="1" ht="12.75" customHeight="1" x14ac:dyDescent="0.2">
      <c r="A24" s="6" t="s">
        <v>77</v>
      </c>
      <c r="B24" s="16"/>
      <c r="C24" s="16"/>
      <c r="D24" s="16"/>
      <c r="E24" s="16"/>
      <c r="F24" s="16"/>
      <c r="G24" s="16"/>
      <c r="H24" s="16"/>
      <c r="I24" s="16"/>
      <c r="J24" s="16"/>
      <c r="K24" s="16"/>
      <c r="L24" s="16"/>
      <c r="M24" s="16"/>
      <c r="N24" s="16"/>
      <c r="O24" s="16"/>
      <c r="P24" s="16"/>
      <c r="Q24" s="16"/>
      <c r="R24" s="16">
        <v>52085.00692307693</v>
      </c>
      <c r="S24" s="16">
        <v>57678.489895344639</v>
      </c>
      <c r="T24" s="16">
        <v>66664.379471891007</v>
      </c>
      <c r="U24" s="16">
        <v>65427.574422583399</v>
      </c>
      <c r="V24" s="16">
        <v>63555.473567303401</v>
      </c>
      <c r="W24" s="16">
        <v>61746.606019151797</v>
      </c>
      <c r="X24" s="16">
        <v>60383.242176870801</v>
      </c>
      <c r="Y24" s="16">
        <v>64581.008754863797</v>
      </c>
      <c r="Z24" s="16">
        <v>69361.878201777305</v>
      </c>
      <c r="AA24" s="16">
        <v>73925.709177592405</v>
      </c>
      <c r="AB24" s="16">
        <v>76523.1640435835</v>
      </c>
      <c r="AC24" s="16">
        <v>76607.298420128704</v>
      </c>
      <c r="AD24" s="16">
        <v>76341.867132867104</v>
      </c>
      <c r="AE24" s="16">
        <v>84092.188063063106</v>
      </c>
      <c r="AF24" s="16">
        <v>78887.509532062395</v>
      </c>
      <c r="AG24" s="16">
        <v>88087.096393442596</v>
      </c>
      <c r="AH24" s="16">
        <v>87812.895207667694</v>
      </c>
      <c r="AI24" s="16">
        <v>85720.111650000006</v>
      </c>
      <c r="AJ24" s="16">
        <v>71081.964530892496</v>
      </c>
      <c r="AK24" s="16">
        <v>81851.206937798997</v>
      </c>
      <c r="AL24" s="16">
        <v>88284.440490797497</v>
      </c>
      <c r="AM24" s="16">
        <v>74150.347087378599</v>
      </c>
      <c r="AN24" s="16">
        <v>72239.5077838828</v>
      </c>
      <c r="AO24" s="16">
        <v>76495.248962655605</v>
      </c>
      <c r="AP24" s="16">
        <v>81699.798298298294</v>
      </c>
      <c r="AQ24" s="16">
        <v>101037.49090909099</v>
      </c>
      <c r="AR24" s="16">
        <v>108090.443243243</v>
      </c>
    </row>
    <row r="25" spans="1:44" s="6" customFormat="1" ht="12.75" customHeight="1" x14ac:dyDescent="0.2">
      <c r="A25" s="6" t="s">
        <v>8</v>
      </c>
      <c r="B25" s="16">
        <v>2206.3285714285716</v>
      </c>
      <c r="C25" s="16">
        <v>2557.9396174863391</v>
      </c>
      <c r="D25" s="16">
        <v>2859.5284448589414</v>
      </c>
      <c r="E25" s="16">
        <v>2940.1554553651936</v>
      </c>
      <c r="F25" s="16">
        <v>2921.6870000000004</v>
      </c>
      <c r="G25" s="16">
        <v>3453.659702198062</v>
      </c>
      <c r="H25" s="16">
        <v>3657.9542553191491</v>
      </c>
      <c r="I25" s="16">
        <v>5036.882102425875</v>
      </c>
      <c r="J25" s="16">
        <v>5123.2703480405589</v>
      </c>
      <c r="K25" s="16">
        <v>5735.0824372759853</v>
      </c>
      <c r="L25" s="16">
        <v>5625.2012488849241</v>
      </c>
      <c r="M25" s="16">
        <v>6677.4072210065642</v>
      </c>
      <c r="N25" s="16">
        <v>6239.2709433962254</v>
      </c>
      <c r="O25" s="16">
        <v>6221.2735202492213</v>
      </c>
      <c r="P25" s="16">
        <v>8233.7595316622701</v>
      </c>
      <c r="Q25" s="16">
        <v>8897.2728546409799</v>
      </c>
      <c r="R25" s="16">
        <v>11272.758461538462</v>
      </c>
      <c r="S25" s="16">
        <v>15283.752724648142</v>
      </c>
      <c r="T25" s="16">
        <v>17054.639693355999</v>
      </c>
      <c r="U25" s="16">
        <v>16563.8242087254</v>
      </c>
      <c r="V25" s="16">
        <v>25410.1274988894</v>
      </c>
      <c r="W25" s="16">
        <v>29577.2539899681</v>
      </c>
      <c r="X25" s="16">
        <v>28189.747392290301</v>
      </c>
      <c r="Y25" s="16">
        <v>20027.530155642002</v>
      </c>
      <c r="Z25" s="16">
        <v>19797.263460533199</v>
      </c>
      <c r="AA25" s="16">
        <v>19312.982121573299</v>
      </c>
      <c r="AB25" s="16">
        <v>22615.880145278501</v>
      </c>
      <c r="AC25" s="16">
        <v>25013.613809245198</v>
      </c>
      <c r="AD25" s="16">
        <v>27130.9691142191</v>
      </c>
      <c r="AE25" s="16">
        <v>26914.154842342301</v>
      </c>
      <c r="AF25" s="16">
        <v>28813.8590410168</v>
      </c>
      <c r="AG25" s="16">
        <v>36073.526557377103</v>
      </c>
      <c r="AH25" s="16">
        <v>38507.602555910496</v>
      </c>
      <c r="AI25" s="16">
        <v>38514.128190000003</v>
      </c>
      <c r="AJ25" s="19">
        <v>33438.504004576702</v>
      </c>
      <c r="AK25" s="19">
        <v>35392.675239234501</v>
      </c>
      <c r="AL25" s="19">
        <v>46744.034969325199</v>
      </c>
      <c r="AM25" s="19">
        <v>40267.159223301001</v>
      </c>
      <c r="AN25" s="19">
        <v>32135.135073260099</v>
      </c>
      <c r="AO25" s="19">
        <v>38821.9159751037</v>
      </c>
      <c r="AP25" s="19">
        <v>45122.437937937902</v>
      </c>
      <c r="AQ25" s="19">
        <v>66966.338636363595</v>
      </c>
      <c r="AR25" s="16">
        <v>58320.8302702703</v>
      </c>
    </row>
    <row r="26" spans="1:44" s="6" customFormat="1" ht="12.75" customHeight="1" x14ac:dyDescent="0.2">
      <c r="A26" s="6" t="s">
        <v>57</v>
      </c>
      <c r="B26" s="16"/>
      <c r="C26" s="16"/>
      <c r="D26" s="16"/>
      <c r="E26" s="16"/>
      <c r="F26" s="16"/>
      <c r="G26" s="16"/>
      <c r="H26" s="16"/>
      <c r="I26" s="16"/>
      <c r="J26" s="16"/>
      <c r="K26" s="16"/>
      <c r="L26" s="16"/>
      <c r="M26" s="16"/>
      <c r="N26" s="16"/>
      <c r="O26" s="16"/>
      <c r="P26" s="16"/>
      <c r="Q26" s="16"/>
      <c r="R26" s="16"/>
      <c r="S26" s="16"/>
      <c r="T26" s="16">
        <v>0</v>
      </c>
      <c r="U26" s="16">
        <v>0</v>
      </c>
      <c r="V26" s="16">
        <v>0</v>
      </c>
      <c r="W26" s="16">
        <v>0</v>
      </c>
      <c r="X26" s="16">
        <v>0</v>
      </c>
      <c r="Y26" s="16">
        <v>9342.35992217899</v>
      </c>
      <c r="Z26" s="16">
        <v>12076.651855724</v>
      </c>
      <c r="AA26" s="16">
        <v>15325.9904648391</v>
      </c>
      <c r="AB26" s="16">
        <v>15888.134382566601</v>
      </c>
      <c r="AC26" s="16">
        <v>15506.067875950799</v>
      </c>
      <c r="AD26" s="16">
        <v>15395.237762237801</v>
      </c>
      <c r="AE26" s="16">
        <v>14663.2257882883</v>
      </c>
      <c r="AF26" s="16">
        <v>17834.027151935301</v>
      </c>
      <c r="AG26" s="16">
        <v>23550.860983606599</v>
      </c>
      <c r="AH26" s="16">
        <v>19932.010862619802</v>
      </c>
      <c r="AI26" s="16">
        <v>19369.339080000002</v>
      </c>
      <c r="AJ26" s="16">
        <v>18490.955949656702</v>
      </c>
      <c r="AK26" s="16">
        <v>22494.1638755981</v>
      </c>
      <c r="AL26" s="16">
        <v>25443.8134969325</v>
      </c>
      <c r="AM26" s="16">
        <v>20609.1922330097</v>
      </c>
      <c r="AN26" s="16">
        <v>21138.6588827839</v>
      </c>
      <c r="AO26" s="16">
        <v>24954.779564315399</v>
      </c>
      <c r="AP26" s="16">
        <v>29585.956456456501</v>
      </c>
      <c r="AQ26" s="16">
        <v>41613.6392045455</v>
      </c>
      <c r="AR26" s="16">
        <v>50528.385405405403</v>
      </c>
    </row>
    <row r="27" spans="1:44" s="20" customFormat="1" ht="12.75" customHeight="1" x14ac:dyDescent="0.2">
      <c r="A27" s="6" t="s">
        <v>59</v>
      </c>
      <c r="B27" s="16">
        <v>76376.328571428559</v>
      </c>
      <c r="C27" s="16">
        <v>82510.797267759568</v>
      </c>
      <c r="D27" s="16">
        <v>70272.430519934715</v>
      </c>
      <c r="E27" s="16">
        <v>89663.686834986482</v>
      </c>
      <c r="F27" s="16">
        <v>75627.485454545444</v>
      </c>
      <c r="G27" s="16">
        <v>82799.308744977548</v>
      </c>
      <c r="H27" s="16">
        <v>89598.07926768926</v>
      </c>
      <c r="I27" s="16">
        <v>111539.76776280323</v>
      </c>
      <c r="J27" s="16">
        <v>116301.21901890928</v>
      </c>
      <c r="K27" s="16">
        <v>150120.11863799283</v>
      </c>
      <c r="L27" s="16">
        <v>150737.05156110614</v>
      </c>
      <c r="M27" s="16">
        <v>163006.9682713348</v>
      </c>
      <c r="N27" s="16">
        <v>164767.51597484277</v>
      </c>
      <c r="O27" s="16">
        <v>181829.65619937697</v>
      </c>
      <c r="P27" s="16">
        <v>185518.94910949864</v>
      </c>
      <c r="Q27" s="16">
        <v>215556.96654991244</v>
      </c>
      <c r="R27" s="16">
        <v>253012.54461538457</v>
      </c>
      <c r="S27" s="16">
        <v>274791.74153735116</v>
      </c>
      <c r="T27" s="16">
        <v>355378.33603066398</v>
      </c>
      <c r="U27" s="16">
        <v>363488.61548331898</v>
      </c>
      <c r="V27" s="16">
        <v>409661.78898267401</v>
      </c>
      <c r="W27" s="16">
        <v>460464.74281805701</v>
      </c>
      <c r="X27" s="16">
        <v>479327.301587302</v>
      </c>
      <c r="Y27" s="16">
        <v>498616.204280156</v>
      </c>
      <c r="Z27" s="16">
        <v>573403.97334030306</v>
      </c>
      <c r="AA27" s="16">
        <v>618127.13349225302</v>
      </c>
      <c r="AB27" s="16">
        <v>594791.42675544799</v>
      </c>
      <c r="AC27" s="16">
        <v>540834.18080749002</v>
      </c>
      <c r="AD27" s="16">
        <v>562720.59615384601</v>
      </c>
      <c r="AE27" s="16">
        <v>562635.89414414403</v>
      </c>
      <c r="AF27" s="16">
        <v>610556.09994223004</v>
      </c>
      <c r="AG27" s="16">
        <v>682622.08131147502</v>
      </c>
      <c r="AH27" s="16">
        <v>719053.72907348198</v>
      </c>
      <c r="AI27" s="16">
        <v>747818.13159999996</v>
      </c>
      <c r="AJ27" s="16">
        <v>680166.57093821501</v>
      </c>
      <c r="AK27" s="16">
        <v>725634.03289473697</v>
      </c>
      <c r="AL27" s="16">
        <v>759366.15398773004</v>
      </c>
      <c r="AM27" s="16">
        <v>679895.57184465998</v>
      </c>
      <c r="AN27" s="16">
        <v>678199.31043955998</v>
      </c>
      <c r="AO27" s="16">
        <v>743129.54771784204</v>
      </c>
      <c r="AP27" s="16">
        <v>779468.58058058098</v>
      </c>
      <c r="AQ27" s="16">
        <v>997138.12045454502</v>
      </c>
      <c r="AR27" s="16">
        <v>982985.84162162198</v>
      </c>
    </row>
    <row r="28" spans="1:44" s="20" customFormat="1" ht="12.75" customHeight="1" x14ac:dyDescent="0.2">
      <c r="A28" s="6" t="s">
        <v>58</v>
      </c>
      <c r="B28" s="21"/>
      <c r="C28" s="21"/>
      <c r="D28" s="21"/>
      <c r="E28" s="21"/>
      <c r="F28" s="21"/>
      <c r="G28" s="21"/>
      <c r="H28" s="21"/>
      <c r="I28" s="21"/>
      <c r="J28" s="21"/>
      <c r="K28" s="21"/>
      <c r="L28" s="21"/>
      <c r="M28" s="21"/>
      <c r="N28" s="21"/>
      <c r="O28" s="21"/>
      <c r="P28" s="21"/>
      <c r="Q28" s="21"/>
      <c r="R28" s="21"/>
      <c r="S28" s="21"/>
      <c r="T28" s="21">
        <v>0</v>
      </c>
      <c r="U28" s="21">
        <v>0</v>
      </c>
      <c r="V28" s="21">
        <v>0</v>
      </c>
      <c r="W28" s="21">
        <v>0</v>
      </c>
      <c r="X28" s="16">
        <v>27329.510657596398</v>
      </c>
      <c r="Y28" s="16">
        <v>40509.548151750998</v>
      </c>
      <c r="Z28" s="16">
        <v>59925.255619445903</v>
      </c>
      <c r="AA28" s="16">
        <v>77407.716924910594</v>
      </c>
      <c r="AB28" s="16">
        <v>18908.579297820801</v>
      </c>
      <c r="AC28" s="16">
        <v>14547.747220596801</v>
      </c>
      <c r="AD28" s="16">
        <v>147277.681235431</v>
      </c>
      <c r="AE28" s="16">
        <v>167061.568130631</v>
      </c>
      <c r="AF28" s="16">
        <v>178687.20046216101</v>
      </c>
      <c r="AG28" s="16">
        <v>227794.51868852499</v>
      </c>
      <c r="AH28" s="16">
        <v>219224.042172524</v>
      </c>
      <c r="AI28" s="16">
        <v>289421.23979999998</v>
      </c>
      <c r="AJ28" s="16">
        <v>293366.11498855799</v>
      </c>
      <c r="AK28" s="16">
        <v>297910.00478468899</v>
      </c>
      <c r="AL28" s="16">
        <v>380946.66687116597</v>
      </c>
      <c r="AM28" s="16">
        <v>279154.55776698998</v>
      </c>
      <c r="AN28" s="16">
        <v>388204.21245421201</v>
      </c>
      <c r="AO28" s="16">
        <v>502914.19813277997</v>
      </c>
      <c r="AP28" s="16">
        <v>472915.04254254297</v>
      </c>
      <c r="AQ28" s="16">
        <v>777386.27840909106</v>
      </c>
      <c r="AR28" s="16">
        <v>751825.41081081098</v>
      </c>
    </row>
    <row r="29" spans="1:44" s="6" customFormat="1" ht="12.75" customHeight="1" x14ac:dyDescent="0.2">
      <c r="A29" s="6" t="s">
        <v>4</v>
      </c>
      <c r="B29" s="16">
        <v>100843.24285714286</v>
      </c>
      <c r="C29" s="16">
        <v>132533.97249544627</v>
      </c>
      <c r="D29" s="16">
        <v>141727.29552343203</v>
      </c>
      <c r="E29" s="16">
        <v>155211.422993688</v>
      </c>
      <c r="F29" s="16">
        <v>148478.15590909091</v>
      </c>
      <c r="G29" s="16">
        <v>172165.41110848499</v>
      </c>
      <c r="H29" s="16">
        <v>126102.9585106383</v>
      </c>
      <c r="I29" s="16">
        <v>134997.55827493261</v>
      </c>
      <c r="J29" s="16">
        <v>128831.1200602905</v>
      </c>
      <c r="K29" s="16">
        <v>158696.1304659498</v>
      </c>
      <c r="L29" s="16">
        <v>170042.57065120427</v>
      </c>
      <c r="M29" s="16">
        <v>198845.70831509845</v>
      </c>
      <c r="N29" s="16">
        <v>171282.31974842766</v>
      </c>
      <c r="O29" s="16">
        <v>194759.91728971963</v>
      </c>
      <c r="P29" s="16">
        <v>179546.93806068599</v>
      </c>
      <c r="Q29" s="16">
        <v>186940.81488616462</v>
      </c>
      <c r="R29" s="16">
        <v>218364.26769230771</v>
      </c>
      <c r="S29" s="16">
        <v>238122.42255503428</v>
      </c>
      <c r="T29" s="16">
        <v>233819.47103918201</v>
      </c>
      <c r="U29" s="16">
        <v>262337.66723695502</v>
      </c>
      <c r="V29" s="16">
        <v>424330.35628609499</v>
      </c>
      <c r="W29" s="16">
        <v>426541.20018239901</v>
      </c>
      <c r="X29" s="16">
        <v>383269.769160998</v>
      </c>
      <c r="Y29" s="16">
        <v>436344.12597276299</v>
      </c>
      <c r="Z29" s="16">
        <v>567415.74228959798</v>
      </c>
      <c r="AA29" s="16">
        <v>738573.994040524</v>
      </c>
      <c r="AB29" s="16">
        <v>773750.83050847496</v>
      </c>
      <c r="AC29" s="16">
        <v>784415.46752486797</v>
      </c>
      <c r="AD29" s="16">
        <v>866842.69580419594</v>
      </c>
      <c r="AE29" s="16">
        <v>626528.125</v>
      </c>
      <c r="AF29" s="16">
        <v>748452.86597342603</v>
      </c>
      <c r="AG29" s="16">
        <v>945338.08918032795</v>
      </c>
      <c r="AH29" s="16">
        <v>972202.47220447299</v>
      </c>
      <c r="AI29" s="16">
        <v>1000909.11</v>
      </c>
      <c r="AJ29" s="16">
        <v>874899.66189931298</v>
      </c>
      <c r="AK29" s="16">
        <v>808423.32296650705</v>
      </c>
      <c r="AL29" s="16">
        <v>689531.33803681005</v>
      </c>
      <c r="AM29" s="16">
        <v>684406.56262135901</v>
      </c>
      <c r="AN29" s="16">
        <v>822848.82554945105</v>
      </c>
      <c r="AO29" s="16">
        <v>897899.76452282199</v>
      </c>
      <c r="AP29" s="16">
        <v>793739.09509509499</v>
      </c>
      <c r="AQ29" s="16">
        <v>1145642.5755681801</v>
      </c>
      <c r="AR29" s="16">
        <v>1901605.8329729701</v>
      </c>
    </row>
    <row r="30" spans="1:44" s="6" customFormat="1" ht="12.75" customHeight="1" x14ac:dyDescent="0.2">
      <c r="A30" s="6" t="s">
        <v>7</v>
      </c>
      <c r="B30" s="16">
        <v>10386.142857142857</v>
      </c>
      <c r="C30" s="16">
        <v>13171.783925318761</v>
      </c>
      <c r="D30" s="16">
        <v>15088.233061319655</v>
      </c>
      <c r="E30" s="16">
        <v>17123.919296663662</v>
      </c>
      <c r="F30" s="16">
        <v>15153.403363636364</v>
      </c>
      <c r="G30" s="16">
        <v>17687.991231387376</v>
      </c>
      <c r="H30" s="16">
        <v>19640.641588322615</v>
      </c>
      <c r="I30" s="16">
        <v>34137.420161725066</v>
      </c>
      <c r="J30" s="16">
        <v>33898.434036722392</v>
      </c>
      <c r="K30" s="16">
        <v>32077.935483870966</v>
      </c>
      <c r="L30" s="16">
        <v>27034.339250669047</v>
      </c>
      <c r="M30" s="16">
        <v>33303.091903719913</v>
      </c>
      <c r="N30" s="16">
        <v>36650.021132075475</v>
      </c>
      <c r="O30" s="16">
        <v>38860.794330218065</v>
      </c>
      <c r="P30" s="16">
        <v>45517.435191292876</v>
      </c>
      <c r="Q30" s="16">
        <v>51634.678108581436</v>
      </c>
      <c r="R30" s="16">
        <v>61986.791538461541</v>
      </c>
      <c r="S30" s="16">
        <v>59320.162215806558</v>
      </c>
      <c r="T30" s="16">
        <v>65646.217206132904</v>
      </c>
      <c r="U30" s="16">
        <v>69668.790419161698</v>
      </c>
      <c r="V30" s="16">
        <v>58914.9409151488</v>
      </c>
      <c r="W30" s="16">
        <v>64993.633378933002</v>
      </c>
      <c r="X30" s="16">
        <v>70934.940589569203</v>
      </c>
      <c r="Y30" s="16">
        <v>69197.636673151705</v>
      </c>
      <c r="Z30" s="16">
        <v>74851.273392577103</v>
      </c>
      <c r="AA30" s="16">
        <v>80963.050655542305</v>
      </c>
      <c r="AB30" s="16">
        <v>74882.2336561743</v>
      </c>
      <c r="AC30" s="16">
        <v>70106.8437682855</v>
      </c>
      <c r="AD30" s="16">
        <v>63701.803613053598</v>
      </c>
      <c r="AE30" s="16">
        <v>71357.854729729705</v>
      </c>
      <c r="AF30" s="16">
        <v>82590.351242056597</v>
      </c>
      <c r="AG30" s="16">
        <v>116409.72983606601</v>
      </c>
      <c r="AH30" s="16">
        <v>110227.334185304</v>
      </c>
      <c r="AI30" s="16">
        <v>93073.60441</v>
      </c>
      <c r="AJ30" s="16">
        <v>80428.285469107504</v>
      </c>
      <c r="AK30" s="16">
        <v>93004.223086124402</v>
      </c>
      <c r="AL30" s="16">
        <v>102620.898159509</v>
      </c>
      <c r="AM30" s="16">
        <v>97675.474757281598</v>
      </c>
      <c r="AN30" s="16">
        <v>99687.560439560402</v>
      </c>
      <c r="AO30" s="16">
        <v>121382.288381743</v>
      </c>
      <c r="AP30" s="16">
        <v>136967.42192192201</v>
      </c>
      <c r="AQ30" s="16">
        <v>173542.56988636401</v>
      </c>
      <c r="AR30" s="16">
        <v>172434.39729729699</v>
      </c>
    </row>
    <row r="31" spans="1:44" s="6" customFormat="1" ht="12.75" customHeight="1" x14ac:dyDescent="0.2">
      <c r="A31" s="6" t="s">
        <v>10</v>
      </c>
      <c r="B31" s="16">
        <v>73716.257142857154</v>
      </c>
      <c r="C31" s="16">
        <v>87686.783879781404</v>
      </c>
      <c r="D31" s="16">
        <v>94972.788528794597</v>
      </c>
      <c r="E31" s="16">
        <v>110697.20748422001</v>
      </c>
      <c r="F31" s="16">
        <v>115350.71963636365</v>
      </c>
      <c r="G31" s="16">
        <v>127575.15901678089</v>
      </c>
      <c r="H31" s="16">
        <v>142490.00408213754</v>
      </c>
      <c r="I31" s="16">
        <v>162561.34107816711</v>
      </c>
      <c r="J31" s="16">
        <v>161895.77478761305</v>
      </c>
      <c r="K31" s="16">
        <v>164902.52652329748</v>
      </c>
      <c r="L31" s="16">
        <v>162315.78849241749</v>
      </c>
      <c r="M31" s="16">
        <v>201599.7035010941</v>
      </c>
      <c r="N31" s="16">
        <v>206979.81773584904</v>
      </c>
      <c r="O31" s="16">
        <v>221635.60716510905</v>
      </c>
      <c r="P31" s="16">
        <v>254942.6928100264</v>
      </c>
      <c r="Q31" s="16">
        <v>323497.51033274957</v>
      </c>
      <c r="R31" s="16">
        <v>358161.41153846151</v>
      </c>
      <c r="S31" s="16">
        <v>353626.57701190904</v>
      </c>
      <c r="T31" s="16">
        <v>465165.87776831299</v>
      </c>
      <c r="U31" s="16">
        <v>428358.61890504701</v>
      </c>
      <c r="V31" s="16">
        <v>378141.45579742303</v>
      </c>
      <c r="W31" s="16">
        <v>424962.31144550798</v>
      </c>
      <c r="X31" s="16">
        <v>456405.44126984099</v>
      </c>
      <c r="Y31" s="16">
        <v>373241.32247081702</v>
      </c>
      <c r="Z31" s="16">
        <v>397355.31573444803</v>
      </c>
      <c r="AA31" s="16">
        <v>468965.93682955898</v>
      </c>
      <c r="AB31" s="16">
        <v>498575.36682808702</v>
      </c>
      <c r="AC31" s="16">
        <v>550701.49210064404</v>
      </c>
      <c r="AD31" s="16">
        <v>525475.81118881097</v>
      </c>
      <c r="AE31" s="16">
        <v>551465.9375</v>
      </c>
      <c r="AF31" s="16">
        <v>644696.37088388205</v>
      </c>
      <c r="AG31" s="16">
        <v>755819.04393442604</v>
      </c>
      <c r="AH31" s="16">
        <v>671565.90415335505</v>
      </c>
      <c r="AI31" s="16">
        <v>682268.15300000005</v>
      </c>
      <c r="AJ31" s="16">
        <v>602730.59782608703</v>
      </c>
      <c r="AK31" s="16">
        <v>684593.43959330104</v>
      </c>
      <c r="AL31" s="16">
        <v>734016.98650306801</v>
      </c>
      <c r="AM31" s="16">
        <v>672760.96067961201</v>
      </c>
      <c r="AN31" s="16">
        <v>674021.83745421201</v>
      </c>
      <c r="AO31" s="16">
        <v>716505.03890041495</v>
      </c>
      <c r="AP31" s="16">
        <v>799364.75425425405</v>
      </c>
      <c r="AQ31" s="16">
        <v>886836.69374999998</v>
      </c>
      <c r="AR31" s="16">
        <v>923355.783243243</v>
      </c>
    </row>
    <row r="32" spans="1:44" s="6" customFormat="1" ht="12.75" customHeight="1" x14ac:dyDescent="0.2">
      <c r="A32" s="6" t="s">
        <v>46</v>
      </c>
      <c r="B32" s="16">
        <v>59442.857142857145</v>
      </c>
      <c r="C32" s="16">
        <v>65979.607604735895</v>
      </c>
      <c r="D32" s="16">
        <v>62356.557752389832</v>
      </c>
      <c r="E32" s="16">
        <v>70420.933904418387</v>
      </c>
      <c r="F32" s="16">
        <v>71403.001181818196</v>
      </c>
      <c r="G32" s="16">
        <v>82162.729425667683</v>
      </c>
      <c r="H32" s="16">
        <v>87918.238372093008</v>
      </c>
      <c r="I32" s="16">
        <v>102033.18587601077</v>
      </c>
      <c r="J32" s="16">
        <v>98863.529871197592</v>
      </c>
      <c r="K32" s="16">
        <v>108443.81146953405</v>
      </c>
      <c r="L32" s="16">
        <v>94120.487243532552</v>
      </c>
      <c r="M32" s="16">
        <v>111245.53435448578</v>
      </c>
      <c r="N32" s="16">
        <v>107207.31811320756</v>
      </c>
      <c r="O32" s="16">
        <v>113391.0323364486</v>
      </c>
      <c r="P32" s="16">
        <v>127256.80850923482</v>
      </c>
      <c r="Q32" s="16">
        <v>152664.1758318739</v>
      </c>
      <c r="R32" s="16">
        <v>157813.13</v>
      </c>
      <c r="S32" s="16">
        <v>186030.16463370627</v>
      </c>
      <c r="T32" s="16">
        <v>217940.44293015299</v>
      </c>
      <c r="U32" s="16">
        <v>206330.455945252</v>
      </c>
      <c r="V32" s="16">
        <v>209610.302087961</v>
      </c>
      <c r="W32" s="16">
        <v>255060.20975832199</v>
      </c>
      <c r="X32" s="16">
        <v>258952.623129252</v>
      </c>
      <c r="Y32" s="16">
        <v>218902.70379377401</v>
      </c>
      <c r="Z32" s="16">
        <v>248899.38316779901</v>
      </c>
      <c r="AA32" s="16">
        <v>295327.09892729402</v>
      </c>
      <c r="AB32" s="16">
        <v>294222.236077482</v>
      </c>
      <c r="AC32" s="16">
        <v>282134.44294909301</v>
      </c>
      <c r="AD32" s="16">
        <v>271265.28962703998</v>
      </c>
      <c r="AE32" s="16">
        <v>263677.27477477503</v>
      </c>
      <c r="AF32" s="16">
        <v>309739.40381282498</v>
      </c>
      <c r="AG32" s="16">
        <v>354927.72983606602</v>
      </c>
      <c r="AH32" s="16">
        <v>326162.29520766798</v>
      </c>
      <c r="AI32" s="16">
        <v>314533.68440000003</v>
      </c>
      <c r="AJ32" s="16">
        <v>259735.187643021</v>
      </c>
      <c r="AK32" s="16">
        <v>341649.11483253603</v>
      </c>
      <c r="AL32" s="16">
        <v>350671.04539877299</v>
      </c>
      <c r="AM32" s="16">
        <v>307404.05728155299</v>
      </c>
      <c r="AN32" s="16">
        <v>288309.79578754603</v>
      </c>
      <c r="AO32" s="16">
        <v>320680.717842324</v>
      </c>
      <c r="AP32" s="16">
        <v>382537.26526526501</v>
      </c>
      <c r="AQ32" s="16">
        <v>404876.19943181798</v>
      </c>
      <c r="AR32" s="16">
        <v>441125.594054054</v>
      </c>
    </row>
    <row r="33" spans="1:44" s="6" customFormat="1" ht="12.75" customHeight="1" x14ac:dyDescent="0.2">
      <c r="A33" s="6" t="s">
        <v>9</v>
      </c>
      <c r="B33" s="16">
        <v>17522.428571428572</v>
      </c>
      <c r="C33" s="16">
        <v>18930.501639344264</v>
      </c>
      <c r="D33" s="16">
        <v>21089.533480997899</v>
      </c>
      <c r="E33" s="16">
        <v>24270.733273219117</v>
      </c>
      <c r="F33" s="16">
        <v>25849.971363636359</v>
      </c>
      <c r="G33" s="16">
        <v>31086.872630583784</v>
      </c>
      <c r="H33" s="16">
        <v>38213.062543295404</v>
      </c>
      <c r="I33" s="16">
        <v>46827.877304582209</v>
      </c>
      <c r="J33" s="16">
        <v>50583.054946560704</v>
      </c>
      <c r="K33" s="16">
        <v>60138.078136200718</v>
      </c>
      <c r="L33" s="16">
        <v>57796.124442462096</v>
      </c>
      <c r="M33" s="16">
        <v>63714.554923413569</v>
      </c>
      <c r="N33" s="16">
        <v>56980.664779874212</v>
      </c>
      <c r="O33" s="16">
        <v>65431.374267912783</v>
      </c>
      <c r="P33" s="16">
        <v>67035.92628627969</v>
      </c>
      <c r="Q33" s="16">
        <v>73032.492644483369</v>
      </c>
      <c r="R33" s="16">
        <v>71251.942307692312</v>
      </c>
      <c r="S33" s="16">
        <v>74738.408300252617</v>
      </c>
      <c r="T33" s="16">
        <v>79160.716780238494</v>
      </c>
      <c r="U33" s="16">
        <v>80202.664242942701</v>
      </c>
      <c r="V33" s="16">
        <v>80464.2292314527</v>
      </c>
      <c r="W33" s="16">
        <v>79321.042863657101</v>
      </c>
      <c r="X33" s="16">
        <v>86417.415873015896</v>
      </c>
      <c r="Y33" s="16">
        <v>92334.201848248995</v>
      </c>
      <c r="Z33" s="16">
        <v>99287.076842655501</v>
      </c>
      <c r="AA33" s="16">
        <v>104143.228247914</v>
      </c>
      <c r="AB33" s="16">
        <v>99119.627118644101</v>
      </c>
      <c r="AC33" s="16">
        <v>92951.590403744907</v>
      </c>
      <c r="AD33" s="16">
        <v>91041.362470862499</v>
      </c>
      <c r="AE33" s="16">
        <v>97836.4600225225</v>
      </c>
      <c r="AF33" s="16">
        <v>112769.73599075701</v>
      </c>
      <c r="AG33" s="16">
        <v>130202.615081967</v>
      </c>
      <c r="AH33" s="16">
        <v>132978.14376996801</v>
      </c>
      <c r="AI33" s="16">
        <v>134676.38800000001</v>
      </c>
      <c r="AJ33" s="16">
        <v>120641.731121281</v>
      </c>
      <c r="AK33" s="16">
        <v>122501.327751196</v>
      </c>
      <c r="AL33" s="16">
        <v>126147.03926380401</v>
      </c>
      <c r="AM33" s="16">
        <v>107876.09223301</v>
      </c>
      <c r="AN33" s="16">
        <v>102433.373626374</v>
      </c>
      <c r="AO33" s="16">
        <v>116913.903526971</v>
      </c>
      <c r="AP33" s="16">
        <v>118102.77277277299</v>
      </c>
      <c r="AQ33" s="16">
        <v>141697.03806818201</v>
      </c>
      <c r="AR33" s="16">
        <v>137299.81027027001</v>
      </c>
    </row>
    <row r="34" spans="1:44" s="6" customFormat="1" ht="12.75" customHeight="1" x14ac:dyDescent="0.2">
      <c r="A34" s="6" t="s">
        <v>78</v>
      </c>
      <c r="B34" s="16">
        <v>4258.4714285714281</v>
      </c>
      <c r="C34" s="16">
        <v>4971.9157103825128</v>
      </c>
      <c r="D34" s="16">
        <v>5337.1059221263704</v>
      </c>
      <c r="E34" s="16">
        <v>5715.704688908927</v>
      </c>
      <c r="F34" s="16">
        <v>5658.443181818182</v>
      </c>
      <c r="G34" s="16">
        <v>7453.2704797920114</v>
      </c>
      <c r="H34" s="16">
        <v>8248.2266699653646</v>
      </c>
      <c r="I34" s="16">
        <v>11070.697304582211</v>
      </c>
      <c r="J34" s="16">
        <v>14900.498273499588</v>
      </c>
      <c r="K34" s="16">
        <v>16647.325806451612</v>
      </c>
      <c r="L34" s="16">
        <v>15793.939696699377</v>
      </c>
      <c r="M34" s="16">
        <v>19045.171772428883</v>
      </c>
      <c r="N34" s="16">
        <v>18707.012327044027</v>
      </c>
      <c r="O34" s="16">
        <v>21506.588099688473</v>
      </c>
      <c r="P34" s="16">
        <v>26927.981464379947</v>
      </c>
      <c r="Q34" s="16">
        <v>20708.275831873907</v>
      </c>
      <c r="R34" s="16">
        <v>23514.386153846157</v>
      </c>
      <c r="S34" s="16">
        <v>20992.068603392279</v>
      </c>
      <c r="T34" s="16">
        <v>24781.854770016998</v>
      </c>
      <c r="U34" s="16">
        <v>27925.383233532899</v>
      </c>
      <c r="V34" s="16">
        <v>45378.697467792103</v>
      </c>
      <c r="W34" s="16">
        <v>47877.429548563603</v>
      </c>
      <c r="X34" s="16">
        <v>54620.462585034002</v>
      </c>
      <c r="Y34" s="16">
        <v>56168.719844357998</v>
      </c>
      <c r="Z34" s="16">
        <v>64834.110297961299</v>
      </c>
      <c r="AA34" s="16">
        <v>66436.079856972603</v>
      </c>
      <c r="AB34" s="16">
        <v>65138.333535108999</v>
      </c>
      <c r="AC34" s="16">
        <v>62037.816266822701</v>
      </c>
      <c r="AD34" s="16">
        <v>57492.8822843823</v>
      </c>
      <c r="AE34" s="16">
        <v>61907.150900900902</v>
      </c>
      <c r="AF34" s="16">
        <v>60326.096476025399</v>
      </c>
      <c r="AG34" s="16">
        <v>63632.917377049198</v>
      </c>
      <c r="AH34" s="16">
        <v>71390.866453674098</v>
      </c>
      <c r="AI34" s="16">
        <v>71054.684359999999</v>
      </c>
      <c r="AJ34" s="16">
        <v>57387.085240274602</v>
      </c>
      <c r="AK34" s="16">
        <v>56887.952153110004</v>
      </c>
      <c r="AL34" s="16">
        <v>55636.854601227002</v>
      </c>
      <c r="AM34" s="16">
        <v>47936.363106796103</v>
      </c>
      <c r="AN34" s="16">
        <v>41990.570054945099</v>
      </c>
      <c r="AO34" s="16">
        <v>53107.594917012502</v>
      </c>
      <c r="AP34" s="16">
        <v>51745.980980981003</v>
      </c>
      <c r="AQ34" s="16">
        <v>64674.773863636401</v>
      </c>
      <c r="AR34" s="16">
        <v>65407.1194594595</v>
      </c>
    </row>
    <row r="35" spans="1:44" s="6" customFormat="1" ht="12.75" customHeight="1" x14ac:dyDescent="0.2">
      <c r="A35" s="6" t="s">
        <v>79</v>
      </c>
      <c r="B35" s="16">
        <v>29613.185714285715</v>
      </c>
      <c r="C35" s="16">
        <v>34807.810473588339</v>
      </c>
      <c r="D35" s="16">
        <v>38210.503380741429</v>
      </c>
      <c r="E35" s="16">
        <v>39646.249594229033</v>
      </c>
      <c r="F35" s="16">
        <v>40878.62936363637</v>
      </c>
      <c r="G35" s="16">
        <v>45851.256133301824</v>
      </c>
      <c r="H35" s="16">
        <v>53817.583597229095</v>
      </c>
      <c r="I35" s="16">
        <v>83522.649541778985</v>
      </c>
      <c r="J35" s="16">
        <v>77359.452891203066</v>
      </c>
      <c r="K35" s="16">
        <v>94041.424731182808</v>
      </c>
      <c r="L35" s="16">
        <v>86652.606868867078</v>
      </c>
      <c r="M35" s="16">
        <v>106011.81444201313</v>
      </c>
      <c r="N35" s="16">
        <v>118786.71144654087</v>
      </c>
      <c r="O35" s="16">
        <v>151289.12725856696</v>
      </c>
      <c r="P35" s="16">
        <v>176317.71837071242</v>
      </c>
      <c r="Q35" s="16">
        <v>173012.79019264449</v>
      </c>
      <c r="R35" s="16">
        <v>209751.75</v>
      </c>
      <c r="S35" s="16">
        <v>238477.7757849152</v>
      </c>
      <c r="T35" s="16">
        <v>288876.88074957399</v>
      </c>
      <c r="U35" s="16">
        <v>319762.000427716</v>
      </c>
      <c r="V35" s="16">
        <v>350463.80541981303</v>
      </c>
      <c r="W35" s="16">
        <v>306475.321021432</v>
      </c>
      <c r="X35" s="16">
        <v>339874.03401360498</v>
      </c>
      <c r="Y35" s="16">
        <v>380667.49319066101</v>
      </c>
      <c r="Z35" s="16">
        <v>444111.53319393599</v>
      </c>
      <c r="AA35" s="16">
        <v>541185.494040524</v>
      </c>
      <c r="AB35" s="16">
        <v>567782.55690072605</v>
      </c>
      <c r="AC35" s="16">
        <v>570110.53364540695</v>
      </c>
      <c r="AD35" s="16">
        <v>533793.50233100203</v>
      </c>
      <c r="AE35" s="16">
        <v>544925.08896396402</v>
      </c>
      <c r="AF35" s="16">
        <v>618898.96476025402</v>
      </c>
      <c r="AG35" s="16">
        <v>741247.675409836</v>
      </c>
      <c r="AH35" s="16">
        <v>782374.02619808295</v>
      </c>
      <c r="AI35" s="16">
        <v>834538.31770000001</v>
      </c>
      <c r="AJ35" s="16">
        <v>795671.44965675101</v>
      </c>
      <c r="AK35" s="16">
        <v>815964.59031100501</v>
      </c>
      <c r="AL35" s="16">
        <v>967010.579754601</v>
      </c>
      <c r="AM35" s="16">
        <v>764898.24417475704</v>
      </c>
      <c r="AN35" s="16">
        <v>784123.120421245</v>
      </c>
      <c r="AO35" s="16">
        <v>1025884.28475104</v>
      </c>
      <c r="AP35" s="16">
        <v>956810.45245245297</v>
      </c>
      <c r="AQ35" s="16">
        <v>1074069.3642045499</v>
      </c>
      <c r="AR35" s="16">
        <v>1298636.0021621599</v>
      </c>
    </row>
    <row r="36" spans="1:44" s="14" customFormat="1" ht="12.75" customHeight="1" x14ac:dyDescent="0.2">
      <c r="A36" s="14" t="s">
        <v>55</v>
      </c>
      <c r="B36" s="22">
        <f t="shared" ref="B36:AR36" si="0">SUM(B17:B35)</f>
        <v>745282.79999999993</v>
      </c>
      <c r="C36" s="22">
        <f t="shared" si="0"/>
        <v>860029.82158469933</v>
      </c>
      <c r="D36" s="22">
        <f t="shared" si="0"/>
        <v>840065.9587316392</v>
      </c>
      <c r="E36" s="22">
        <f t="shared" si="0"/>
        <v>940634.63642921543</v>
      </c>
      <c r="F36" s="22">
        <f t="shared" si="0"/>
        <v>917016.36854545458</v>
      </c>
      <c r="G36" s="22">
        <f t="shared" si="0"/>
        <v>1035466.7142519499</v>
      </c>
      <c r="H36" s="22">
        <f t="shared" si="0"/>
        <v>1111628.8733300345</v>
      </c>
      <c r="I36" s="22">
        <f t="shared" si="0"/>
        <v>1344252.4414555253</v>
      </c>
      <c r="J36" s="22">
        <f t="shared" si="0"/>
        <v>1252482.9438750341</v>
      </c>
      <c r="K36" s="22">
        <f t="shared" si="0"/>
        <v>1417214.1129032257</v>
      </c>
      <c r="L36" s="22">
        <f t="shared" si="0"/>
        <v>1368145.4353256021</v>
      </c>
      <c r="M36" s="22">
        <f t="shared" si="0"/>
        <v>1694829.7295404815</v>
      </c>
      <c r="N36" s="22">
        <f t="shared" si="0"/>
        <v>1652300.9802515723</v>
      </c>
      <c r="O36" s="22">
        <f t="shared" si="0"/>
        <v>1832610.2995015576</v>
      </c>
      <c r="P36" s="22">
        <f t="shared" si="0"/>
        <v>2044040.3255606857</v>
      </c>
      <c r="Q36" s="22">
        <f t="shared" si="0"/>
        <v>2337437.7548161121</v>
      </c>
      <c r="R36" s="22">
        <f t="shared" si="0"/>
        <v>2535548.8307692311</v>
      </c>
      <c r="S36" s="22">
        <f t="shared" si="0"/>
        <v>2798031.0544207869</v>
      </c>
      <c r="T36" s="22">
        <f t="shared" si="0"/>
        <v>3464012.0706984601</v>
      </c>
      <c r="U36" s="22">
        <f t="shared" si="0"/>
        <v>3345134.997005993</v>
      </c>
      <c r="V36" s="22">
        <f t="shared" si="0"/>
        <v>3480756.8565082154</v>
      </c>
      <c r="W36" s="22">
        <f t="shared" si="0"/>
        <v>3908297.5020519816</v>
      </c>
      <c r="X36" s="22">
        <f t="shared" si="0"/>
        <v>3993493.0476190429</v>
      </c>
      <c r="Y36" s="22">
        <f t="shared" si="0"/>
        <v>3739430.6488326821</v>
      </c>
      <c r="Z36" s="22">
        <f t="shared" si="0"/>
        <v>4474116.4568740213</v>
      </c>
      <c r="AA36" s="22">
        <f t="shared" si="0"/>
        <v>5398742.6859356388</v>
      </c>
      <c r="AB36" s="22">
        <f t="shared" si="0"/>
        <v>5514189.7288135597</v>
      </c>
      <c r="AC36" s="22">
        <f t="shared" si="0"/>
        <v>5473659.5634874208</v>
      </c>
      <c r="AD36" s="22">
        <f t="shared" si="0"/>
        <v>5579711.6317016361</v>
      </c>
      <c r="AE36" s="22">
        <f t="shared" si="0"/>
        <v>5359255.7060810793</v>
      </c>
      <c r="AF36" s="22">
        <f t="shared" si="0"/>
        <v>6131556.6672443692</v>
      </c>
      <c r="AG36" s="22">
        <f t="shared" si="0"/>
        <v>7640090.2157377042</v>
      </c>
      <c r="AH36" s="22">
        <f t="shared" si="0"/>
        <v>7108188.2485623015</v>
      </c>
      <c r="AI36" s="22">
        <f t="shared" si="0"/>
        <v>7212547.3926900011</v>
      </c>
      <c r="AJ36" s="22">
        <f t="shared" si="0"/>
        <v>6749207.4628146458</v>
      </c>
      <c r="AK36" s="22">
        <f t="shared" si="0"/>
        <v>7616018.0998803796</v>
      </c>
      <c r="AL36" s="22">
        <f t="shared" si="0"/>
        <v>8286105.4791411031</v>
      </c>
      <c r="AM36" s="22">
        <f t="shared" si="0"/>
        <v>7032975.7582524223</v>
      </c>
      <c r="AN36" s="22">
        <f t="shared" si="0"/>
        <v>7289297.5732600689</v>
      </c>
      <c r="AO36" s="22">
        <f t="shared" si="0"/>
        <v>8590069.3770746905</v>
      </c>
      <c r="AP36" s="22">
        <f t="shared" si="0"/>
        <v>8620776.533033032</v>
      </c>
      <c r="AQ36" s="22">
        <f t="shared" si="0"/>
        <v>10394380.498863639</v>
      </c>
      <c r="AR36" s="22">
        <f t="shared" si="0"/>
        <v>12289110.683243237</v>
      </c>
    </row>
    <row r="37" spans="1:44" s="6" customFormat="1" ht="12" x14ac:dyDescent="0.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23"/>
      <c r="AR37" s="16"/>
    </row>
    <row r="38" spans="1:44" s="25" customFormat="1" ht="12.75" customHeight="1" x14ac:dyDescent="0.2">
      <c r="A38" s="24" t="s">
        <v>26</v>
      </c>
      <c r="B38" s="24">
        <f t="shared" ref="B38:AR38" si="1">B14-B36</f>
        <v>53294.657142857206</v>
      </c>
      <c r="C38" s="24">
        <f t="shared" si="1"/>
        <v>58354.849908925476</v>
      </c>
      <c r="D38" s="24">
        <f t="shared" si="1"/>
        <v>27656.913592912024</v>
      </c>
      <c r="E38" s="24">
        <f t="shared" si="1"/>
        <v>41656.058070333791</v>
      </c>
      <c r="F38" s="24">
        <f t="shared" si="1"/>
        <v>47199.407272727345</v>
      </c>
      <c r="G38" s="24">
        <f t="shared" si="1"/>
        <v>53714.671188844368</v>
      </c>
      <c r="H38" s="24">
        <f t="shared" si="1"/>
        <v>142047.30091538862</v>
      </c>
      <c r="I38" s="24">
        <f t="shared" si="1"/>
        <v>149465.58711590338</v>
      </c>
      <c r="J38" s="24">
        <f t="shared" si="1"/>
        <v>58986.432858317392</v>
      </c>
      <c r="K38" s="24">
        <f t="shared" si="1"/>
        <v>32621.348387096776</v>
      </c>
      <c r="L38" s="24">
        <f t="shared" si="1"/>
        <v>9030.5497769848444</v>
      </c>
      <c r="M38" s="24">
        <f t="shared" si="1"/>
        <v>127333.70547045954</v>
      </c>
      <c r="N38" s="24">
        <f t="shared" si="1"/>
        <v>132023.62805031426</v>
      </c>
      <c r="O38" s="24">
        <f t="shared" si="1"/>
        <v>134370.2711214954</v>
      </c>
      <c r="P38" s="24">
        <f t="shared" si="1"/>
        <v>235691.70791556733</v>
      </c>
      <c r="Q38" s="24">
        <f t="shared" si="1"/>
        <v>297014.13887915947</v>
      </c>
      <c r="R38" s="24">
        <f t="shared" si="1"/>
        <v>298848.95846153796</v>
      </c>
      <c r="S38" s="24">
        <f t="shared" si="1"/>
        <v>368415.57253699051</v>
      </c>
      <c r="T38" s="24">
        <f t="shared" si="1"/>
        <v>553679.39906304004</v>
      </c>
      <c r="U38" s="24">
        <f t="shared" si="1"/>
        <v>382558.79341316689</v>
      </c>
      <c r="V38" s="24">
        <f t="shared" si="1"/>
        <v>230996.32829853473</v>
      </c>
      <c r="W38" s="24">
        <f t="shared" si="1"/>
        <v>614237.65435476834</v>
      </c>
      <c r="X38" s="24">
        <f t="shared" si="1"/>
        <v>528944.77460317686</v>
      </c>
      <c r="Y38" s="24">
        <f t="shared" si="1"/>
        <v>151685.35116731795</v>
      </c>
      <c r="Z38" s="24">
        <f t="shared" si="1"/>
        <v>442160.54312597867</v>
      </c>
      <c r="AA38" s="24">
        <f t="shared" si="1"/>
        <v>921040.31406436116</v>
      </c>
      <c r="AB38" s="24">
        <f t="shared" si="1"/>
        <v>1037509.2711864403</v>
      </c>
      <c r="AC38" s="24">
        <f t="shared" si="1"/>
        <v>876731.45874780882</v>
      </c>
      <c r="AD38" s="24">
        <f t="shared" si="1"/>
        <v>799986.56876456365</v>
      </c>
      <c r="AE38" s="24">
        <f t="shared" si="1"/>
        <v>821410.249436941</v>
      </c>
      <c r="AF38" s="24">
        <f t="shared" si="1"/>
        <v>1206708.2998266909</v>
      </c>
      <c r="AG38" s="24">
        <f t="shared" si="1"/>
        <v>2121811.6347540952</v>
      </c>
      <c r="AH38" s="24">
        <f t="shared" si="1"/>
        <v>1174426.1948881783</v>
      </c>
      <c r="AI38" s="24">
        <f t="shared" si="1"/>
        <v>895019.77530999854</v>
      </c>
      <c r="AJ38" s="24">
        <f t="shared" si="1"/>
        <v>997134.36899313424</v>
      </c>
      <c r="AK38" s="24">
        <f t="shared" si="1"/>
        <v>1726372.5400717696</v>
      </c>
      <c r="AL38" s="24">
        <f t="shared" si="1"/>
        <v>2455578.9674846977</v>
      </c>
      <c r="AM38" s="24">
        <f t="shared" si="1"/>
        <v>1691914.5024271877</v>
      </c>
      <c r="AN38" s="24">
        <f t="shared" si="1"/>
        <v>1679069.5146520212</v>
      </c>
      <c r="AO38" s="24">
        <f t="shared" si="1"/>
        <v>2302534.0171162095</v>
      </c>
      <c r="AP38" s="24">
        <f t="shared" si="1"/>
        <v>2261334.9149148688</v>
      </c>
      <c r="AQ38" s="24">
        <f t="shared" si="1"/>
        <v>2216774.542045461</v>
      </c>
      <c r="AR38" s="24">
        <f t="shared" si="1"/>
        <v>2719169.7010810617</v>
      </c>
    </row>
    <row r="39" spans="1:44" s="6" customFormat="1" ht="12" x14ac:dyDescent="0.2">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23"/>
      <c r="AB39" s="23"/>
      <c r="AC39" s="23"/>
      <c r="AR39" s="16"/>
    </row>
    <row r="40" spans="1:44" s="6" customFormat="1" ht="12.75" customHeight="1" x14ac:dyDescent="0.2">
      <c r="A40" s="6" t="s">
        <v>12</v>
      </c>
      <c r="B40" s="16">
        <v>0</v>
      </c>
      <c r="C40" s="16">
        <v>0</v>
      </c>
      <c r="D40" s="16">
        <v>0</v>
      </c>
      <c r="E40" s="16">
        <v>0</v>
      </c>
      <c r="F40" s="16">
        <v>0</v>
      </c>
      <c r="G40" s="16">
        <v>0</v>
      </c>
      <c r="H40" s="16">
        <v>0</v>
      </c>
      <c r="I40" s="16">
        <v>0</v>
      </c>
      <c r="J40" s="16">
        <v>9447.4545628939431</v>
      </c>
      <c r="K40" s="16">
        <v>11658.156989247313</v>
      </c>
      <c r="L40" s="16">
        <v>26394.209991079391</v>
      </c>
      <c r="M40" s="16">
        <v>14970.152954048141</v>
      </c>
      <c r="N40" s="16">
        <v>17867.610566037736</v>
      </c>
      <c r="O40" s="16">
        <v>16401.633457943924</v>
      </c>
      <c r="P40" s="16">
        <v>12396.881167546175</v>
      </c>
      <c r="Q40" s="16">
        <v>10108.85656742557</v>
      </c>
      <c r="R40" s="16">
        <v>13231.446923076925</v>
      </c>
      <c r="S40" s="16">
        <v>6656.5221941537347</v>
      </c>
      <c r="T40" s="16"/>
      <c r="U40" s="16">
        <v>0</v>
      </c>
      <c r="V40" s="16">
        <v>0</v>
      </c>
      <c r="W40" s="16">
        <v>0</v>
      </c>
      <c r="X40" s="16">
        <v>0</v>
      </c>
      <c r="Y40" s="16"/>
      <c r="Z40" s="16"/>
      <c r="AA40" s="23"/>
      <c r="AB40" s="23"/>
      <c r="AC40" s="23"/>
      <c r="AR40" s="16"/>
    </row>
    <row r="41" spans="1:44" s="6" customFormat="1" ht="12.75" customHeight="1" x14ac:dyDescent="0.2">
      <c r="A41" s="6" t="s">
        <v>80</v>
      </c>
      <c r="B41" s="16">
        <v>6322.6285714285714</v>
      </c>
      <c r="C41" s="16">
        <v>7747.2544626593808</v>
      </c>
      <c r="D41" s="16">
        <v>8522.8951970156213</v>
      </c>
      <c r="E41" s="16">
        <v>11130.701532912533</v>
      </c>
      <c r="F41" s="16">
        <v>9621.8398181818193</v>
      </c>
      <c r="G41" s="16">
        <v>12241.44646655637</v>
      </c>
      <c r="H41" s="16">
        <v>16420.984289955468</v>
      </c>
      <c r="I41" s="16">
        <v>27826.311105121295</v>
      </c>
      <c r="J41" s="16">
        <v>30463.150698821592</v>
      </c>
      <c r="K41" s="16">
        <v>31181.201433691756</v>
      </c>
      <c r="L41" s="16">
        <v>29308.695896520963</v>
      </c>
      <c r="M41" s="16">
        <v>24159.328227571117</v>
      </c>
      <c r="N41" s="16">
        <v>21952.634968553459</v>
      </c>
      <c r="O41" s="16">
        <v>16459.41121495327</v>
      </c>
      <c r="P41" s="16">
        <v>17225.061477572555</v>
      </c>
      <c r="Q41" s="16">
        <v>30026.390542907182</v>
      </c>
      <c r="R41" s="16">
        <v>30915.66076923077</v>
      </c>
      <c r="S41" s="16">
        <v>25393.51100685673</v>
      </c>
      <c r="T41" s="16">
        <v>69495.563032367994</v>
      </c>
      <c r="U41" s="16">
        <v>70637.8840889649</v>
      </c>
      <c r="V41" s="16">
        <v>87716.703243003096</v>
      </c>
      <c r="W41" s="16">
        <v>144435.02462380301</v>
      </c>
      <c r="X41" s="16">
        <v>181703.67755102</v>
      </c>
      <c r="Y41" s="16">
        <v>70084</v>
      </c>
      <c r="Z41" s="16">
        <v>68251</v>
      </c>
      <c r="AA41" s="16">
        <v>85481</v>
      </c>
      <c r="AB41" s="16">
        <v>143449</v>
      </c>
      <c r="AC41" s="16">
        <v>242764.67173785801</v>
      </c>
      <c r="AD41" s="16">
        <v>232381.804778555</v>
      </c>
      <c r="AE41" s="16">
        <v>352144.02533783799</v>
      </c>
      <c r="AF41" s="16">
        <v>174747.75274407901</v>
      </c>
      <c r="AG41" s="16">
        <v>178285.876065574</v>
      </c>
      <c r="AH41" s="26">
        <v>235918.938658147</v>
      </c>
      <c r="AI41" s="26">
        <v>161555.38529999999</v>
      </c>
      <c r="AJ41" s="26">
        <v>154046.275743707</v>
      </c>
      <c r="AK41" s="26">
        <v>198459.858851675</v>
      </c>
      <c r="AL41" s="26">
        <v>278929.87668711698</v>
      </c>
      <c r="AM41" s="26">
        <v>261059.64514563099</v>
      </c>
      <c r="AN41" s="26">
        <v>169599.73489011</v>
      </c>
      <c r="AO41" s="26">
        <v>279421.29253112001</v>
      </c>
      <c r="AP41" s="26">
        <v>177240.53303303299</v>
      </c>
      <c r="AQ41" s="26">
        <v>290771.34488636401</v>
      </c>
      <c r="AR41" s="16">
        <v>309920.09891891899</v>
      </c>
    </row>
    <row r="42" spans="1:44" s="6" customFormat="1" ht="12.75" customHeight="1" x14ac:dyDescent="0.2">
      <c r="A42" s="6" t="s">
        <v>81</v>
      </c>
      <c r="B42" s="16">
        <v>45422.485714285714</v>
      </c>
      <c r="C42" s="16">
        <v>55553.258561020033</v>
      </c>
      <c r="D42" s="16">
        <v>57929.409302867803</v>
      </c>
      <c r="E42" s="16">
        <v>74848.462218214598</v>
      </c>
      <c r="F42" s="16">
        <v>81343.717000000019</v>
      </c>
      <c r="G42" s="16">
        <v>92148.717442684938</v>
      </c>
      <c r="H42" s="16">
        <v>117258.50081642751</v>
      </c>
      <c r="I42" s="16">
        <v>146104.19148247977</v>
      </c>
      <c r="J42" s="16">
        <v>171447.15697451355</v>
      </c>
      <c r="K42" s="16">
        <v>209672.47132616487</v>
      </c>
      <c r="L42" s="16">
        <v>213376.39625334524</v>
      </c>
      <c r="M42" s="16">
        <v>237418.93676148797</v>
      </c>
      <c r="N42" s="16">
        <v>238971.59547169809</v>
      </c>
      <c r="O42" s="16">
        <v>200786.16542056075</v>
      </c>
      <c r="P42" s="16">
        <v>157376.08466358838</v>
      </c>
      <c r="Q42" s="16">
        <v>158669.65253940455</v>
      </c>
      <c r="R42" s="16">
        <v>160744.52538461538</v>
      </c>
      <c r="S42" s="16">
        <v>155735.75626127754</v>
      </c>
      <c r="T42" s="16">
        <v>237661.954855196</v>
      </c>
      <c r="U42" s="16">
        <v>311761.035500428</v>
      </c>
      <c r="V42" s="16">
        <v>359331.61883607297</v>
      </c>
      <c r="W42" s="16">
        <v>428913.24943000497</v>
      </c>
      <c r="X42" s="16">
        <v>505689.12743764202</v>
      </c>
      <c r="Y42" s="16">
        <v>488343</v>
      </c>
      <c r="Z42" s="16">
        <v>366925</v>
      </c>
      <c r="AA42" s="16">
        <v>400844</v>
      </c>
      <c r="AB42" s="16">
        <v>475277</v>
      </c>
      <c r="AC42" s="16">
        <v>546296.51258045598</v>
      </c>
      <c r="AD42" s="16">
        <v>1132569.47261072</v>
      </c>
      <c r="AE42" s="16">
        <v>608427.03772522497</v>
      </c>
      <c r="AF42" s="16">
        <v>690720.02368573099</v>
      </c>
      <c r="AG42" s="16">
        <v>810783.335737705</v>
      </c>
      <c r="AH42" s="26">
        <v>724654.34313099005</v>
      </c>
      <c r="AI42" s="26">
        <v>882840.84909999999</v>
      </c>
      <c r="AJ42" s="26">
        <v>801920.57322654501</v>
      </c>
      <c r="AK42" s="26">
        <v>908124.04844497598</v>
      </c>
      <c r="AL42" s="26">
        <v>652397.03006134997</v>
      </c>
      <c r="AM42" s="26">
        <v>584904.400970874</v>
      </c>
      <c r="AN42" s="26">
        <v>560542.28434065904</v>
      </c>
      <c r="AO42" s="26">
        <v>671325.39159750997</v>
      </c>
      <c r="AP42" s="26">
        <v>637430.38838838798</v>
      </c>
      <c r="AQ42" s="26">
        <v>732018.94772727299</v>
      </c>
      <c r="AR42" s="16">
        <v>955463.32918918901</v>
      </c>
    </row>
    <row r="43" spans="1:44" s="6" customFormat="1" ht="12.75" customHeight="1" x14ac:dyDescent="0.2">
      <c r="A43" s="14" t="s">
        <v>13</v>
      </c>
      <c r="B43" s="22">
        <v>-39099.857142857145</v>
      </c>
      <c r="C43" s="22">
        <v>-47806.004098360652</v>
      </c>
      <c r="D43" s="22">
        <v>-49406.514105852184</v>
      </c>
      <c r="E43" s="22">
        <v>-63717.760685302062</v>
      </c>
      <c r="F43" s="22">
        <v>-71721.877181818199</v>
      </c>
      <c r="G43" s="22">
        <v>-79907.270976128566</v>
      </c>
      <c r="H43" s="22">
        <v>-100837.51652647204</v>
      </c>
      <c r="I43" s="22">
        <v>-118277.88037735848</v>
      </c>
      <c r="J43" s="22">
        <v>-131536.55171279801</v>
      </c>
      <c r="K43" s="22">
        <v>-166833.11290322582</v>
      </c>
      <c r="L43" s="22">
        <v>-157673.49036574489</v>
      </c>
      <c r="M43" s="22">
        <v>-198289.45557986872</v>
      </c>
      <c r="N43" s="22">
        <v>-199151.34993710689</v>
      </c>
      <c r="O43" s="22">
        <v>-167925.12074766355</v>
      </c>
      <c r="P43" s="22">
        <v>-127754.14201846965</v>
      </c>
      <c r="Q43" s="22">
        <v>-118534.40542907179</v>
      </c>
      <c r="R43" s="22">
        <v>-116597.41769230769</v>
      </c>
      <c r="S43" s="22">
        <v>-123685.72306026708</v>
      </c>
      <c r="T43" s="22">
        <v>-168166.2925894378</v>
      </c>
      <c r="U43" s="22">
        <v>-241123.27887082976</v>
      </c>
      <c r="V43" s="22">
        <v>-271614.78276321635</v>
      </c>
      <c r="W43" s="22">
        <v>-284477.94892840856</v>
      </c>
      <c r="X43" s="22">
        <v>-323985.36009070295</v>
      </c>
      <c r="Y43" s="22">
        <v>-418259</v>
      </c>
      <c r="Z43" s="22">
        <v>-298674</v>
      </c>
      <c r="AA43" s="22">
        <v>-315363</v>
      </c>
      <c r="AB43" s="22">
        <v>-331828</v>
      </c>
      <c r="AC43" s="22">
        <v>-303531.840842598</v>
      </c>
      <c r="AD43" s="22">
        <v>-900187.66783216805</v>
      </c>
      <c r="AE43" s="22">
        <f t="shared" ref="AE43:AJ43" si="2">AE41-AE42</f>
        <v>-256283.01238738699</v>
      </c>
      <c r="AF43" s="22">
        <f t="shared" si="2"/>
        <v>-515972.27094165201</v>
      </c>
      <c r="AG43" s="22">
        <f t="shared" si="2"/>
        <v>-632497.45967213099</v>
      </c>
      <c r="AH43" s="22">
        <f t="shared" si="2"/>
        <v>-488735.40447284305</v>
      </c>
      <c r="AI43" s="22">
        <f t="shared" si="2"/>
        <v>-721285.46380000003</v>
      </c>
      <c r="AJ43" s="22">
        <f t="shared" si="2"/>
        <v>-647874.29748283804</v>
      </c>
      <c r="AK43" s="22">
        <f t="shared" ref="AK43:AL43" si="3">AK41-AK42</f>
        <v>-709664.18959330092</v>
      </c>
      <c r="AL43" s="22">
        <f t="shared" si="3"/>
        <v>-373467.15337423299</v>
      </c>
      <c r="AM43" s="22">
        <f t="shared" ref="AM43:AN43" si="4">AM41-AM42</f>
        <v>-323844.75582524302</v>
      </c>
      <c r="AN43" s="22">
        <f t="shared" si="4"/>
        <v>-390942.54945054906</v>
      </c>
      <c r="AO43" s="22">
        <f t="shared" ref="AO43:AP43" si="5">AO41-AO42</f>
        <v>-391904.09906638996</v>
      </c>
      <c r="AP43" s="22">
        <f t="shared" si="5"/>
        <v>-460189.85535535496</v>
      </c>
      <c r="AQ43" s="22">
        <f t="shared" ref="AQ43:AR43" si="6">AQ41-AQ42</f>
        <v>-441247.60284090898</v>
      </c>
      <c r="AR43" s="22">
        <f t="shared" si="6"/>
        <v>-645543.23027027003</v>
      </c>
    </row>
    <row r="44" spans="1:44" s="6" customFormat="1" ht="12" x14ac:dyDescent="0.2">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7"/>
      <c r="AR44" s="16"/>
    </row>
    <row r="45" spans="1:44" s="25" customFormat="1" ht="12.75" customHeight="1" x14ac:dyDescent="0.2">
      <c r="A45" s="24" t="s">
        <v>27</v>
      </c>
      <c r="B45" s="27">
        <f t="shared" ref="B45:AE45" si="7">B38+B43</f>
        <v>14194.800000000061</v>
      </c>
      <c r="C45" s="27">
        <f t="shared" si="7"/>
        <v>10548.845810564824</v>
      </c>
      <c r="D45" s="27">
        <f t="shared" si="7"/>
        <v>-21749.60051294016</v>
      </c>
      <c r="E45" s="27">
        <f t="shared" si="7"/>
        <v>-22061.702614968272</v>
      </c>
      <c r="F45" s="27">
        <f t="shared" si="7"/>
        <v>-24522.469909090854</v>
      </c>
      <c r="G45" s="27">
        <f t="shared" si="7"/>
        <v>-26192.599787284198</v>
      </c>
      <c r="H45" s="27">
        <f t="shared" si="7"/>
        <v>41209.784388916582</v>
      </c>
      <c r="I45" s="27">
        <f t="shared" si="7"/>
        <v>31187.706738544905</v>
      </c>
      <c r="J45" s="27">
        <f t="shared" si="7"/>
        <v>-72550.118854480621</v>
      </c>
      <c r="K45" s="27">
        <f t="shared" si="7"/>
        <v>-134211.76451612904</v>
      </c>
      <c r="L45" s="27">
        <f t="shared" si="7"/>
        <v>-148642.94058876004</v>
      </c>
      <c r="M45" s="27">
        <f t="shared" si="7"/>
        <v>-70955.750109409186</v>
      </c>
      <c r="N45" s="27">
        <f t="shared" si="7"/>
        <v>-67127.721886792628</v>
      </c>
      <c r="O45" s="27">
        <f t="shared" si="7"/>
        <v>-33554.849626168143</v>
      </c>
      <c r="P45" s="27">
        <f t="shared" si="7"/>
        <v>107937.56589709768</v>
      </c>
      <c r="Q45" s="27">
        <f t="shared" si="7"/>
        <v>178479.73345008766</v>
      </c>
      <c r="R45" s="27">
        <f t="shared" si="7"/>
        <v>182251.54076923028</v>
      </c>
      <c r="S45" s="27">
        <f t="shared" si="7"/>
        <v>244729.84947672344</v>
      </c>
      <c r="T45" s="27">
        <f t="shared" si="7"/>
        <v>385513.10647360224</v>
      </c>
      <c r="U45" s="27">
        <f t="shared" si="7"/>
        <v>141435.51454233713</v>
      </c>
      <c r="V45" s="27">
        <f t="shared" si="7"/>
        <v>-40618.454464681621</v>
      </c>
      <c r="W45" s="27">
        <f t="shared" si="7"/>
        <v>329759.70542635978</v>
      </c>
      <c r="X45" s="27">
        <f t="shared" si="7"/>
        <v>204959.41451247392</v>
      </c>
      <c r="Y45" s="27">
        <f t="shared" si="7"/>
        <v>-266573.64883268205</v>
      </c>
      <c r="Z45" s="27">
        <f t="shared" si="7"/>
        <v>143486.54312597867</v>
      </c>
      <c r="AA45" s="27">
        <f t="shared" si="7"/>
        <v>605677.31406436116</v>
      </c>
      <c r="AB45" s="27">
        <f t="shared" si="7"/>
        <v>705681.27118644025</v>
      </c>
      <c r="AC45" s="27">
        <f t="shared" si="7"/>
        <v>573199.61790521082</v>
      </c>
      <c r="AD45" s="27">
        <f t="shared" si="7"/>
        <v>-100201.0990676044</v>
      </c>
      <c r="AE45" s="27">
        <f t="shared" si="7"/>
        <v>565127.23704955401</v>
      </c>
      <c r="AF45" s="27">
        <f t="shared" ref="AF45:AH45" si="8">AF38+AF43</f>
        <v>690736.02888503892</v>
      </c>
      <c r="AG45" s="27">
        <f t="shared" si="8"/>
        <v>1489314.1750819641</v>
      </c>
      <c r="AH45" s="27">
        <f t="shared" si="8"/>
        <v>685690.79041533521</v>
      </c>
      <c r="AI45" s="27">
        <f t="shared" ref="AI45:AJ45" si="9">AI38+AI43</f>
        <v>173734.31150999852</v>
      </c>
      <c r="AJ45" s="27">
        <f t="shared" si="9"/>
        <v>349260.0715102962</v>
      </c>
      <c r="AK45" s="27">
        <f t="shared" ref="AK45:AL45" si="10">AK38+AK43</f>
        <v>1016708.3504784687</v>
      </c>
      <c r="AL45" s="27">
        <f t="shared" si="10"/>
        <v>2082111.8141104646</v>
      </c>
      <c r="AM45" s="27">
        <f t="shared" ref="AM45:AN45" si="11">AM38+AM43</f>
        <v>1368069.7466019448</v>
      </c>
      <c r="AN45" s="27">
        <f t="shared" si="11"/>
        <v>1288126.9652014722</v>
      </c>
      <c r="AO45" s="27">
        <f t="shared" ref="AO45:AP45" si="12">AO38+AO43</f>
        <v>1910629.9180498195</v>
      </c>
      <c r="AP45" s="27">
        <f t="shared" si="12"/>
        <v>1801145.0595595138</v>
      </c>
      <c r="AQ45" s="27">
        <f t="shared" ref="AQ45:AR45" si="13">AQ38+AQ43</f>
        <v>1775526.939204552</v>
      </c>
      <c r="AR45" s="27">
        <f t="shared" si="13"/>
        <v>2073626.4708107917</v>
      </c>
    </row>
    <row r="46" spans="1:44" s="6" customFormat="1" ht="12" x14ac:dyDescent="0.2">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7"/>
      <c r="AC46" s="17"/>
      <c r="AR46" s="16"/>
    </row>
    <row r="47" spans="1:44" s="6" customFormat="1" ht="12" x14ac:dyDescent="0.2">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7"/>
      <c r="AC47" s="17"/>
      <c r="AR47" s="16"/>
    </row>
    <row r="48" spans="1:44" ht="15" customHeight="1" x14ac:dyDescent="0.2">
      <c r="A48" s="28" t="s">
        <v>107</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30"/>
      <c r="AC48" s="30"/>
      <c r="AG48" s="3"/>
      <c r="AR48" s="77"/>
    </row>
    <row r="49" spans="1:44" s="6" customFormat="1" ht="12.75" customHeight="1" x14ac:dyDescent="0.2">
      <c r="A49" s="6" t="s">
        <v>68</v>
      </c>
      <c r="B49" s="15"/>
      <c r="C49" s="15"/>
      <c r="D49" s="15"/>
      <c r="E49" s="15"/>
      <c r="F49" s="15"/>
      <c r="G49" s="15"/>
      <c r="H49" s="15"/>
      <c r="I49" s="15"/>
      <c r="J49" s="15"/>
      <c r="K49" s="15"/>
      <c r="L49" s="15"/>
      <c r="M49" s="15"/>
      <c r="N49" s="15"/>
      <c r="O49" s="15"/>
      <c r="P49" s="15"/>
      <c r="Q49" s="16"/>
      <c r="R49" s="16"/>
      <c r="S49" s="16"/>
      <c r="T49" s="16"/>
      <c r="U49" s="16"/>
      <c r="V49" s="16"/>
      <c r="W49" s="16"/>
      <c r="X49" s="16"/>
      <c r="Y49" s="31">
        <v>1201650.4649805401</v>
      </c>
      <c r="Z49" s="16">
        <v>1646226.9686356499</v>
      </c>
      <c r="AA49" s="16">
        <v>2563560.2914183601</v>
      </c>
      <c r="AB49" s="16">
        <v>3815426.8650121102</v>
      </c>
      <c r="AC49" s="16">
        <v>4126590.1661790502</v>
      </c>
      <c r="AD49" s="16">
        <v>5940462.2208624696</v>
      </c>
      <c r="AE49" s="16">
        <v>6255681.7173423404</v>
      </c>
      <c r="AF49" s="16">
        <v>6654810.29520508</v>
      </c>
      <c r="AG49" s="16">
        <v>9268389.6373770498</v>
      </c>
      <c r="AH49" s="16">
        <v>8739991.6428114995</v>
      </c>
      <c r="AI49" s="16">
        <v>10276253.84</v>
      </c>
      <c r="AJ49" s="16">
        <v>9281944.5955377594</v>
      </c>
      <c r="AK49" s="16">
        <v>9300696.5944976099</v>
      </c>
      <c r="AL49" s="16">
        <v>10530857.2245399</v>
      </c>
      <c r="AM49" s="16">
        <v>8111002.5533980597</v>
      </c>
      <c r="AN49" s="16">
        <v>10231849.9519231</v>
      </c>
      <c r="AO49" s="16">
        <v>12408013.0368257</v>
      </c>
      <c r="AP49" s="16">
        <v>13124442.3668669</v>
      </c>
      <c r="AQ49" s="16">
        <v>18322661.175000001</v>
      </c>
      <c r="AR49" s="16">
        <v>16317188.522162201</v>
      </c>
    </row>
    <row r="50" spans="1:44" s="6" customFormat="1" ht="12.75" customHeight="1" x14ac:dyDescent="0.2">
      <c r="A50" s="6" t="s">
        <v>66</v>
      </c>
      <c r="B50" s="15"/>
      <c r="C50" s="15"/>
      <c r="D50" s="15"/>
      <c r="E50" s="15"/>
      <c r="F50" s="15"/>
      <c r="G50" s="15"/>
      <c r="H50" s="15"/>
      <c r="I50" s="15"/>
      <c r="J50" s="15"/>
      <c r="K50" s="15"/>
      <c r="L50" s="15"/>
      <c r="M50" s="15"/>
      <c r="N50" s="15"/>
      <c r="O50" s="15"/>
      <c r="P50" s="15"/>
      <c r="Q50" s="16"/>
      <c r="R50" s="16"/>
      <c r="S50" s="16"/>
      <c r="T50" s="16"/>
      <c r="U50" s="16"/>
      <c r="V50" s="16"/>
      <c r="W50" s="16"/>
      <c r="X50" s="16"/>
      <c r="Y50" s="31">
        <v>6359500.7033073902</v>
      </c>
      <c r="Z50" s="16">
        <v>6769448.4694197597</v>
      </c>
      <c r="AA50" s="16">
        <v>7332461.6769964201</v>
      </c>
      <c r="AB50" s="16">
        <v>7233943.0266343802</v>
      </c>
      <c r="AC50" s="16">
        <v>6162762.3142188396</v>
      </c>
      <c r="AD50" s="16">
        <v>6067982.7756410297</v>
      </c>
      <c r="AE50" s="16">
        <v>6595214.6424549501</v>
      </c>
      <c r="AF50" s="16">
        <v>6876928.8642403204</v>
      </c>
      <c r="AG50" s="16">
        <v>7760434.6937704897</v>
      </c>
      <c r="AH50" s="16">
        <v>8408448.8479233198</v>
      </c>
      <c r="AI50" s="16">
        <v>9115335.0010000002</v>
      </c>
      <c r="AJ50" s="16">
        <v>8605995.3672768902</v>
      </c>
      <c r="AK50" s="16">
        <v>9538555.7972487994</v>
      </c>
      <c r="AL50" s="16">
        <v>9923949.2098159492</v>
      </c>
      <c r="AM50" s="16">
        <v>8252812.8106796099</v>
      </c>
      <c r="AN50" s="16">
        <v>9301117.7733516507</v>
      </c>
      <c r="AO50" s="16">
        <v>10443240.5892116</v>
      </c>
      <c r="AP50" s="16">
        <v>11374752.8103103</v>
      </c>
      <c r="AQ50" s="16">
        <v>14709132.167613599</v>
      </c>
      <c r="AR50" s="16">
        <v>15181331.1616216</v>
      </c>
    </row>
    <row r="51" spans="1:44" s="6" customFormat="1" ht="12.75" customHeight="1" x14ac:dyDescent="0.2">
      <c r="A51" s="6" t="s">
        <v>82</v>
      </c>
      <c r="B51" s="15"/>
      <c r="C51" s="15"/>
      <c r="D51" s="15"/>
      <c r="E51" s="15"/>
      <c r="F51" s="15"/>
      <c r="G51" s="15"/>
      <c r="H51" s="15"/>
      <c r="I51" s="15"/>
      <c r="J51" s="15"/>
      <c r="K51" s="15"/>
      <c r="L51" s="15"/>
      <c r="M51" s="15"/>
      <c r="N51" s="15"/>
      <c r="O51" s="15"/>
      <c r="P51" s="15"/>
      <c r="Q51" s="15"/>
      <c r="R51" s="15"/>
      <c r="S51" s="15"/>
      <c r="T51" s="15"/>
      <c r="U51" s="15"/>
      <c r="V51" s="15"/>
      <c r="W51" s="15"/>
      <c r="X51" s="16"/>
      <c r="Y51" s="31">
        <v>855784.60262645897</v>
      </c>
      <c r="Z51" s="16">
        <v>842583.66596968099</v>
      </c>
      <c r="AA51" s="16">
        <v>1451960.83551847</v>
      </c>
      <c r="AB51" s="16">
        <v>1493924.38196126</v>
      </c>
      <c r="AC51" s="16">
        <v>1657053.2972498499</v>
      </c>
      <c r="AD51" s="16">
        <v>1781223.4982517499</v>
      </c>
      <c r="AE51" s="16">
        <v>1775745.0264639601</v>
      </c>
      <c r="AF51" s="16">
        <v>2066186.72905835</v>
      </c>
      <c r="AG51" s="16">
        <v>1907485.8714754099</v>
      </c>
      <c r="AH51" s="16">
        <v>2606463.5309904199</v>
      </c>
      <c r="AI51" s="16">
        <v>1765029.0279999999</v>
      </c>
      <c r="AJ51" s="16">
        <v>2308319.2957665902</v>
      </c>
      <c r="AK51" s="16">
        <v>2275599.0125598102</v>
      </c>
      <c r="AL51" s="16">
        <v>3469029.0478527602</v>
      </c>
      <c r="AM51" s="16">
        <v>2881301.6766990302</v>
      </c>
      <c r="AN51" s="16">
        <v>2778703.3223443199</v>
      </c>
      <c r="AO51" s="16">
        <v>3165760.8433610001</v>
      </c>
      <c r="AP51" s="16">
        <v>3016725.6236236198</v>
      </c>
      <c r="AQ51" s="16">
        <v>3606163.7477272698</v>
      </c>
      <c r="AR51" s="16">
        <v>3785564.5021621599</v>
      </c>
    </row>
    <row r="52" spans="1:44" s="14" customFormat="1" ht="12.75" customHeight="1" x14ac:dyDescent="0.2">
      <c r="A52" s="14" t="s">
        <v>83</v>
      </c>
      <c r="B52" s="22"/>
      <c r="C52" s="22"/>
      <c r="D52" s="22"/>
      <c r="E52" s="22"/>
      <c r="F52" s="22"/>
      <c r="G52" s="22"/>
      <c r="H52" s="22"/>
      <c r="I52" s="22"/>
      <c r="J52" s="22"/>
      <c r="K52" s="22"/>
      <c r="L52" s="22"/>
      <c r="M52" s="22"/>
      <c r="N52" s="22"/>
      <c r="O52" s="22"/>
      <c r="P52" s="22"/>
      <c r="Q52" s="22"/>
      <c r="R52" s="22"/>
      <c r="S52" s="22"/>
      <c r="T52" s="22"/>
      <c r="U52" s="22"/>
      <c r="V52" s="22"/>
      <c r="W52" s="22"/>
      <c r="X52" s="22"/>
      <c r="Y52" s="32">
        <v>8416935.7709144</v>
      </c>
      <c r="Z52" s="22">
        <v>9258259.1040250901</v>
      </c>
      <c r="AA52" s="22">
        <v>11347982.8039333</v>
      </c>
      <c r="AB52" s="22">
        <v>12543294.273607699</v>
      </c>
      <c r="AC52" s="22">
        <v>11946405.7776477</v>
      </c>
      <c r="AD52" s="22">
        <v>13789668.494755199</v>
      </c>
      <c r="AE52" s="22">
        <v>14626641.386261299</v>
      </c>
      <c r="AF52" s="22">
        <v>15597925.888503799</v>
      </c>
      <c r="AG52" s="22">
        <v>18936310.202622999</v>
      </c>
      <c r="AH52" s="22">
        <v>19754904.0217252</v>
      </c>
      <c r="AI52" s="22">
        <v>21156617.870000001</v>
      </c>
      <c r="AJ52" s="22">
        <v>20196259.258581199</v>
      </c>
      <c r="AK52" s="22">
        <v>21114851.404306199</v>
      </c>
      <c r="AL52" s="22">
        <v>23923835.482208598</v>
      </c>
      <c r="AM52" s="22">
        <v>19245117.0407767</v>
      </c>
      <c r="AN52" s="22">
        <v>22311671.047619</v>
      </c>
      <c r="AO52" s="22">
        <v>26017014.469398301</v>
      </c>
      <c r="AP52" s="22">
        <v>27515920.8008008</v>
      </c>
      <c r="AQ52" s="22">
        <v>36637957.090340897</v>
      </c>
      <c r="AR52" s="22">
        <v>35284084.185945898</v>
      </c>
    </row>
    <row r="53" spans="1:44" s="6" customFormat="1" ht="12.75" customHeight="1" x14ac:dyDescent="0.2">
      <c r="A53" s="14" t="s">
        <v>50</v>
      </c>
      <c r="B53" s="15"/>
      <c r="C53" s="15"/>
      <c r="D53" s="15"/>
      <c r="E53" s="15"/>
      <c r="F53" s="15"/>
      <c r="G53" s="15"/>
      <c r="H53" s="15"/>
      <c r="I53" s="15"/>
      <c r="J53" s="15"/>
      <c r="K53" s="15"/>
      <c r="L53" s="15"/>
      <c r="M53" s="15"/>
      <c r="N53" s="15"/>
      <c r="O53" s="15"/>
      <c r="P53" s="15"/>
      <c r="Q53" s="15"/>
      <c r="R53" s="15"/>
      <c r="S53" s="15"/>
      <c r="T53" s="15"/>
      <c r="U53" s="15"/>
      <c r="V53" s="15"/>
      <c r="W53" s="15"/>
      <c r="X53" s="15"/>
      <c r="Y53" s="33">
        <v>1532505</v>
      </c>
      <c r="Z53" s="15">
        <v>1615028</v>
      </c>
      <c r="AA53" s="15">
        <v>2622276</v>
      </c>
      <c r="AB53" s="15">
        <v>3050117</v>
      </c>
      <c r="AC53" s="15">
        <v>2926790.6331187799</v>
      </c>
      <c r="AD53" s="15">
        <v>2983021.13578089</v>
      </c>
      <c r="AE53" s="15">
        <v>3044970.4943693699</v>
      </c>
      <c r="AF53" s="15">
        <v>3944069.6169844</v>
      </c>
      <c r="AG53" s="15">
        <v>5250569.3108196696</v>
      </c>
      <c r="AH53" s="15">
        <v>4487927.4146964904</v>
      </c>
      <c r="AI53" s="15">
        <v>4667260.4780000001</v>
      </c>
      <c r="AJ53" s="15">
        <v>3856084.7008009199</v>
      </c>
      <c r="AK53" s="15">
        <v>4254089.3791866004</v>
      </c>
      <c r="AL53" s="15">
        <v>6010239.82208589</v>
      </c>
      <c r="AM53" s="15">
        <v>4965734.3402912598</v>
      </c>
      <c r="AN53" s="15">
        <v>5125652.0677655702</v>
      </c>
      <c r="AO53" s="15">
        <v>6588685.9533195002</v>
      </c>
      <c r="AP53" s="15">
        <v>6766864.5885885898</v>
      </c>
      <c r="AQ53" s="15">
        <v>8800557.6329545509</v>
      </c>
      <c r="AR53" s="15">
        <v>8555629.0945945904</v>
      </c>
    </row>
    <row r="54" spans="1:44" s="14" customFormat="1" ht="12.75" customHeight="1" x14ac:dyDescent="0.2">
      <c r="A54" s="14" t="s">
        <v>51</v>
      </c>
      <c r="B54" s="22"/>
      <c r="C54" s="22"/>
      <c r="D54" s="22"/>
      <c r="E54" s="22"/>
      <c r="F54" s="22"/>
      <c r="G54" s="22"/>
      <c r="H54" s="22"/>
      <c r="I54" s="22"/>
      <c r="J54" s="22"/>
      <c r="K54" s="22"/>
      <c r="L54" s="22"/>
      <c r="M54" s="22"/>
      <c r="N54" s="22"/>
      <c r="O54" s="22"/>
      <c r="P54" s="22"/>
      <c r="Q54" s="22"/>
      <c r="R54" s="22"/>
      <c r="S54" s="22"/>
      <c r="T54" s="22"/>
      <c r="U54" s="22"/>
      <c r="V54" s="22"/>
      <c r="W54" s="22"/>
      <c r="X54" s="22"/>
      <c r="Y54" s="32">
        <v>9949440.4683852103</v>
      </c>
      <c r="Z54" s="22">
        <v>10873287.2430737</v>
      </c>
      <c r="AA54" s="22">
        <v>13970258.532777101</v>
      </c>
      <c r="AB54" s="22">
        <v>15593411.2651332</v>
      </c>
      <c r="AC54" s="22">
        <v>14873196.410766499</v>
      </c>
      <c r="AD54" s="22">
        <v>16772689.6305361</v>
      </c>
      <c r="AE54" s="22">
        <v>17671611.880630601</v>
      </c>
      <c r="AF54" s="22">
        <v>19541995.505488198</v>
      </c>
      <c r="AG54" s="22">
        <v>24186879.513442598</v>
      </c>
      <c r="AH54" s="22">
        <v>24242831.4364217</v>
      </c>
      <c r="AI54" s="22">
        <v>25823878.350000001</v>
      </c>
      <c r="AJ54" s="22">
        <v>24052343.959382199</v>
      </c>
      <c r="AK54" s="22">
        <v>25368940.7834928</v>
      </c>
      <c r="AL54" s="22">
        <v>29934075.3042945</v>
      </c>
      <c r="AM54" s="22">
        <v>24210851.381067999</v>
      </c>
      <c r="AN54" s="22">
        <v>27437323.115384601</v>
      </c>
      <c r="AO54" s="22">
        <v>32605700.422717799</v>
      </c>
      <c r="AP54" s="22">
        <v>34282785.389389403</v>
      </c>
      <c r="AQ54" s="22">
        <v>45438514.723295502</v>
      </c>
      <c r="AR54" s="22">
        <v>43839713.280540504</v>
      </c>
    </row>
    <row r="55" spans="1:44" ht="11.25" customHeight="1" x14ac:dyDescent="0.2">
      <c r="A55" s="3"/>
      <c r="B55" s="29"/>
      <c r="C55" s="29"/>
      <c r="D55" s="29"/>
      <c r="E55" s="29"/>
      <c r="F55" s="29"/>
      <c r="G55" s="29"/>
      <c r="H55" s="29"/>
      <c r="I55" s="29"/>
      <c r="J55" s="29"/>
      <c r="K55" s="29"/>
      <c r="L55" s="29"/>
      <c r="M55" s="29"/>
      <c r="N55" s="29"/>
      <c r="O55" s="29"/>
      <c r="P55" s="29"/>
      <c r="Q55" s="29"/>
      <c r="R55" s="29"/>
      <c r="S55" s="29"/>
      <c r="T55" s="29"/>
      <c r="U55" s="29"/>
      <c r="V55" s="29"/>
      <c r="W55" s="29"/>
      <c r="X55" s="29"/>
      <c r="Y55" s="34"/>
      <c r="Z55" s="35"/>
      <c r="AA55" s="35"/>
      <c r="AG55" s="3"/>
      <c r="AH55" s="3"/>
      <c r="AI55" s="3"/>
      <c r="AJ55" s="3"/>
      <c r="AK55" s="3"/>
      <c r="AL55" s="3"/>
      <c r="AM55" s="3"/>
      <c r="AN55" s="3"/>
      <c r="AO55" s="3"/>
      <c r="AP55" s="3"/>
      <c r="AR55" s="77"/>
    </row>
    <row r="56" spans="1:44" s="6" customFormat="1" ht="12.75" customHeight="1" x14ac:dyDescent="0.2">
      <c r="A56" s="6" t="s">
        <v>60</v>
      </c>
      <c r="B56" s="15"/>
      <c r="C56" s="15"/>
      <c r="D56" s="15"/>
      <c r="E56" s="15"/>
      <c r="F56" s="15"/>
      <c r="G56" s="15"/>
      <c r="H56" s="15"/>
      <c r="I56" s="15"/>
      <c r="J56" s="15"/>
      <c r="K56" s="15"/>
      <c r="L56" s="15"/>
      <c r="M56" s="15"/>
      <c r="N56" s="15"/>
      <c r="O56" s="15"/>
      <c r="P56" s="15"/>
      <c r="Q56" s="15"/>
      <c r="R56" s="15"/>
      <c r="S56" s="15"/>
      <c r="T56" s="15"/>
      <c r="U56" s="15"/>
      <c r="V56" s="15"/>
      <c r="W56" s="15"/>
      <c r="X56" s="16"/>
      <c r="Y56" s="31">
        <v>1404745.83365759</v>
      </c>
      <c r="Z56" s="16">
        <v>1483083.98484056</v>
      </c>
      <c r="AA56" s="16">
        <v>2170404.2657926101</v>
      </c>
      <c r="AB56" s="16">
        <v>3227355.1313559301</v>
      </c>
      <c r="AC56" s="16">
        <v>3225897.9549444099</v>
      </c>
      <c r="AD56" s="16">
        <v>3471222.8071095599</v>
      </c>
      <c r="AE56" s="16">
        <v>3727857.5219594599</v>
      </c>
      <c r="AF56" s="16">
        <v>4709361.0733679999</v>
      </c>
      <c r="AG56" s="16">
        <v>5896325.9285245901</v>
      </c>
      <c r="AH56" s="16">
        <v>6958922.1616613399</v>
      </c>
      <c r="AI56" s="16">
        <v>6347211.5800000001</v>
      </c>
      <c r="AJ56" s="16">
        <v>6166838.5783752901</v>
      </c>
      <c r="AK56" s="16">
        <v>6540853.1435406702</v>
      </c>
      <c r="AL56" s="16">
        <v>8498161.8484662604</v>
      </c>
      <c r="AM56" s="16">
        <v>7024571.3834951501</v>
      </c>
      <c r="AN56" s="16">
        <v>7760718.3150183102</v>
      </c>
      <c r="AO56" s="16">
        <v>9840776.0912863109</v>
      </c>
      <c r="AP56" s="16">
        <v>10773437.3768769</v>
      </c>
      <c r="AQ56" s="16">
        <v>13468927.011363599</v>
      </c>
      <c r="AR56" s="78">
        <v>13674369.817837801</v>
      </c>
    </row>
    <row r="57" spans="1:44" s="6" customFormat="1" ht="12.75" customHeight="1" x14ac:dyDescent="0.2">
      <c r="A57" s="6" t="s">
        <v>49</v>
      </c>
      <c r="B57" s="16"/>
      <c r="C57" s="16"/>
      <c r="D57" s="16"/>
      <c r="E57" s="16"/>
      <c r="F57" s="16"/>
      <c r="G57" s="16"/>
      <c r="H57" s="16"/>
      <c r="I57" s="16"/>
      <c r="J57" s="16"/>
      <c r="K57" s="16"/>
      <c r="L57" s="16"/>
      <c r="M57" s="16"/>
      <c r="N57" s="16"/>
      <c r="O57" s="16"/>
      <c r="P57" s="16"/>
      <c r="Q57" s="16"/>
      <c r="R57" s="16"/>
      <c r="S57" s="16"/>
      <c r="T57" s="16"/>
      <c r="U57" s="16"/>
      <c r="V57" s="16"/>
      <c r="W57" s="16"/>
      <c r="X57" s="16"/>
      <c r="Y57" s="16">
        <v>7318563</v>
      </c>
      <c r="Z57" s="16">
        <v>7858324</v>
      </c>
      <c r="AA57" s="16">
        <v>9820956.8969010692</v>
      </c>
      <c r="AB57" s="16">
        <v>10540428</v>
      </c>
      <c r="AC57" s="16">
        <v>9790674.1971913408</v>
      </c>
      <c r="AD57" s="16">
        <v>11206867.1585082</v>
      </c>
      <c r="AE57" s="16">
        <v>11950337.8536036</v>
      </c>
      <c r="AF57" s="16">
        <v>12484206.568457499</v>
      </c>
      <c r="AG57" s="16">
        <v>14899061.662295099</v>
      </c>
      <c r="AH57" s="16">
        <v>14778304.9322684</v>
      </c>
      <c r="AI57" s="16">
        <v>16621250.140000001</v>
      </c>
      <c r="AJ57" s="16">
        <v>15537122.4897025</v>
      </c>
      <c r="AK57" s="16">
        <v>16090103.803229701</v>
      </c>
      <c r="AL57" s="16">
        <v>17615926.174846601</v>
      </c>
      <c r="AM57" s="16">
        <v>14358911.083495099</v>
      </c>
      <c r="AN57" s="16">
        <v>16649009.331501801</v>
      </c>
      <c r="AO57" s="16">
        <v>19389565.866701201</v>
      </c>
      <c r="AP57" s="16">
        <v>20099107.701701701</v>
      </c>
      <c r="AQ57" s="16">
        <v>27160171.305681799</v>
      </c>
      <c r="AR57" s="16">
        <v>24897440.461081099</v>
      </c>
    </row>
    <row r="58" spans="1:44" s="6" customFormat="1" ht="12.75" customHeight="1" x14ac:dyDescent="0.2">
      <c r="A58" s="6" t="s">
        <v>48</v>
      </c>
      <c r="B58" s="16"/>
      <c r="C58" s="16"/>
      <c r="D58" s="16"/>
      <c r="E58" s="16"/>
      <c r="F58" s="16"/>
      <c r="G58" s="16"/>
      <c r="H58" s="16"/>
      <c r="I58" s="16"/>
      <c r="J58" s="16"/>
      <c r="K58" s="16"/>
      <c r="L58" s="16"/>
      <c r="M58" s="16"/>
      <c r="N58" s="16"/>
      <c r="O58" s="16"/>
      <c r="P58" s="16"/>
      <c r="Q58" s="16"/>
      <c r="R58" s="16"/>
      <c r="S58" s="16"/>
      <c r="T58" s="16"/>
      <c r="U58" s="16"/>
      <c r="V58" s="16"/>
      <c r="W58" s="16"/>
      <c r="X58" s="16"/>
      <c r="Y58" s="16">
        <v>1226131</v>
      </c>
      <c r="Z58" s="16">
        <v>1531879</v>
      </c>
      <c r="AA58" s="16">
        <v>1978897.3700834301</v>
      </c>
      <c r="AB58" s="16">
        <v>1825628</v>
      </c>
      <c r="AC58" s="16">
        <v>1856624.25863078</v>
      </c>
      <c r="AD58" s="16">
        <v>2094599.6649184199</v>
      </c>
      <c r="AE58" s="16">
        <v>1993416.5050675699</v>
      </c>
      <c r="AF58" s="16">
        <v>2348427.8636626201</v>
      </c>
      <c r="AG58" s="16">
        <v>3391491.9226229498</v>
      </c>
      <c r="AH58" s="16">
        <v>2505604.34249201</v>
      </c>
      <c r="AI58" s="16">
        <v>2855416.6329999999</v>
      </c>
      <c r="AJ58" s="16">
        <v>2348382.89130435</v>
      </c>
      <c r="AK58" s="16">
        <v>2737983.8367224899</v>
      </c>
      <c r="AL58" s="16">
        <v>3819987.2809815998</v>
      </c>
      <c r="AM58" s="16">
        <v>2827368.9140776698</v>
      </c>
      <c r="AN58" s="16">
        <v>3027595.4688644698</v>
      </c>
      <c r="AO58" s="16">
        <v>3375358.4647302902</v>
      </c>
      <c r="AP58" s="16">
        <v>3410240.31081081</v>
      </c>
      <c r="AQ58" s="16">
        <v>4809416.40625</v>
      </c>
      <c r="AR58" s="16">
        <v>5267903.0016216198</v>
      </c>
    </row>
    <row r="59" spans="1:44" s="14" customFormat="1" ht="12.75" customHeight="1" x14ac:dyDescent="0.2">
      <c r="A59" s="14" t="s">
        <v>52</v>
      </c>
      <c r="B59" s="36"/>
      <c r="C59" s="36"/>
      <c r="D59" s="36"/>
      <c r="E59" s="36"/>
      <c r="F59" s="36"/>
      <c r="G59" s="36"/>
      <c r="H59" s="36"/>
      <c r="I59" s="36"/>
      <c r="J59" s="36"/>
      <c r="K59" s="36"/>
      <c r="L59" s="36"/>
      <c r="M59" s="36"/>
      <c r="N59" s="36"/>
      <c r="O59" s="36"/>
      <c r="P59" s="36"/>
      <c r="Q59" s="36"/>
      <c r="R59" s="36"/>
      <c r="S59" s="36"/>
      <c r="T59" s="36"/>
      <c r="U59" s="36"/>
      <c r="V59" s="36"/>
      <c r="W59" s="36"/>
      <c r="X59" s="22"/>
      <c r="Y59" s="32">
        <f t="shared" ref="Y59:AE59" si="14">SUM(Y56:Y58)</f>
        <v>9949439.8336575907</v>
      </c>
      <c r="Z59" s="32">
        <f t="shared" si="14"/>
        <v>10873286.984840561</v>
      </c>
      <c r="AA59" s="32">
        <f t="shared" si="14"/>
        <v>13970258.53277711</v>
      </c>
      <c r="AB59" s="32">
        <f t="shared" si="14"/>
        <v>15593411.13135593</v>
      </c>
      <c r="AC59" s="32">
        <f t="shared" si="14"/>
        <v>14873196.410766531</v>
      </c>
      <c r="AD59" s="32">
        <f t="shared" si="14"/>
        <v>16772689.63053618</v>
      </c>
      <c r="AE59" s="32">
        <f t="shared" si="14"/>
        <v>17671611.880630627</v>
      </c>
      <c r="AF59" s="32">
        <f t="shared" ref="AF59:AH59" si="15">SUM(AF56:AF58)</f>
        <v>19541995.505488116</v>
      </c>
      <c r="AG59" s="32">
        <f t="shared" si="15"/>
        <v>24186879.513442639</v>
      </c>
      <c r="AH59" s="32">
        <f t="shared" si="15"/>
        <v>24242831.436421748</v>
      </c>
      <c r="AI59" s="32">
        <f t="shared" ref="AI59:AJ59" si="16">SUM(AI56:AI58)</f>
        <v>25823878.353</v>
      </c>
      <c r="AJ59" s="32">
        <f t="shared" si="16"/>
        <v>24052343.959382143</v>
      </c>
      <c r="AK59" s="32">
        <f t="shared" ref="AK59:AL59" si="17">SUM(AK56:AK58)</f>
        <v>25368940.783492859</v>
      </c>
      <c r="AL59" s="32">
        <f t="shared" si="17"/>
        <v>29934075.30429446</v>
      </c>
      <c r="AM59" s="32">
        <f t="shared" ref="AM59:AN59" si="18">SUM(AM56:AM58)</f>
        <v>24210851.381067917</v>
      </c>
      <c r="AN59" s="32">
        <f t="shared" si="18"/>
        <v>27437323.115384582</v>
      </c>
      <c r="AO59" s="32">
        <f t="shared" ref="AO59:AP59" si="19">SUM(AO56:AO58)</f>
        <v>32605700.422717799</v>
      </c>
      <c r="AP59" s="32">
        <f t="shared" si="19"/>
        <v>34282785.389389411</v>
      </c>
      <c r="AQ59" s="32">
        <f t="shared" ref="AQ59:AR59" si="20">SUM(AQ56:AQ58)</f>
        <v>45438514.723295398</v>
      </c>
      <c r="AR59" s="32">
        <f t="shared" si="20"/>
        <v>43839713.280540518</v>
      </c>
    </row>
    <row r="60" spans="1:44" ht="11.25" customHeight="1" x14ac:dyDescent="0.2">
      <c r="A60" s="5"/>
      <c r="B60" s="37"/>
      <c r="C60" s="37"/>
      <c r="D60" s="37"/>
      <c r="E60" s="37"/>
      <c r="F60" s="37"/>
      <c r="G60" s="37"/>
      <c r="H60" s="37"/>
      <c r="I60" s="37"/>
      <c r="J60" s="37"/>
      <c r="K60" s="37"/>
      <c r="L60" s="37"/>
      <c r="M60" s="37"/>
      <c r="N60" s="37"/>
      <c r="O60" s="37"/>
      <c r="P60" s="37"/>
      <c r="Q60" s="37"/>
      <c r="R60" s="37"/>
      <c r="S60" s="37"/>
      <c r="T60" s="37"/>
      <c r="U60" s="37"/>
      <c r="V60" s="37"/>
      <c r="W60" s="37"/>
      <c r="X60" s="37"/>
      <c r="Y60" s="38"/>
      <c r="Z60" s="39"/>
      <c r="AA60" s="39"/>
      <c r="AG60" s="3"/>
    </row>
    <row r="61" spans="1:44" ht="11.25" customHeight="1" x14ac:dyDescent="0.2">
      <c r="A61" s="5"/>
      <c r="B61" s="37"/>
      <c r="C61" s="37"/>
      <c r="D61" s="37"/>
      <c r="E61" s="37"/>
      <c r="F61" s="37"/>
      <c r="G61" s="37"/>
      <c r="H61" s="37"/>
      <c r="I61" s="37"/>
      <c r="J61" s="37"/>
      <c r="K61" s="37"/>
      <c r="L61" s="37"/>
      <c r="M61" s="37"/>
      <c r="N61" s="37"/>
      <c r="O61" s="37"/>
      <c r="P61" s="37"/>
      <c r="Q61" s="37"/>
      <c r="R61" s="37"/>
      <c r="S61" s="37"/>
      <c r="T61" s="37"/>
      <c r="U61" s="37"/>
      <c r="V61" s="37"/>
      <c r="W61" s="37"/>
      <c r="X61" s="37"/>
      <c r="Y61" s="38"/>
      <c r="Z61" s="39"/>
      <c r="AA61" s="39"/>
      <c r="AG61" s="3"/>
    </row>
    <row r="62" spans="1:44" ht="15" customHeight="1" x14ac:dyDescent="0.2">
      <c r="A62" s="40" t="s">
        <v>91</v>
      </c>
      <c r="B62" s="37"/>
      <c r="C62" s="37"/>
      <c r="D62" s="37"/>
      <c r="E62" s="37"/>
      <c r="F62" s="37"/>
      <c r="G62" s="37"/>
      <c r="H62" s="37"/>
      <c r="I62" s="37"/>
      <c r="J62" s="37"/>
      <c r="K62" s="37"/>
      <c r="L62" s="37"/>
      <c r="M62" s="37"/>
      <c r="N62" s="37"/>
      <c r="O62" s="37"/>
      <c r="P62" s="37"/>
      <c r="Q62" s="37"/>
      <c r="R62" s="37"/>
      <c r="S62" s="37"/>
      <c r="T62" s="37"/>
      <c r="U62" s="37"/>
      <c r="V62" s="37"/>
      <c r="W62" s="37"/>
      <c r="X62" s="37"/>
      <c r="Y62" s="38"/>
      <c r="Z62" s="39"/>
      <c r="AA62" s="39"/>
      <c r="AG62" s="3"/>
    </row>
    <row r="63" spans="1:44" s="41" customFormat="1" ht="12.75" customHeight="1" x14ac:dyDescent="0.2">
      <c r="A63" s="41" t="s">
        <v>54</v>
      </c>
      <c r="Y63" s="41">
        <f t="shared" ref="Y63:AE63" si="21">(Y45+Y42)*100/Y59</f>
        <v>2.2289631866218502</v>
      </c>
      <c r="Z63" s="41">
        <f t="shared" si="21"/>
        <v>4.694178897674548</v>
      </c>
      <c r="AA63" s="41">
        <f t="shared" si="21"/>
        <v>7.2047436466752162</v>
      </c>
      <c r="AB63" s="41">
        <f t="shared" si="21"/>
        <v>7.5734440735145911</v>
      </c>
      <c r="AC63" s="41">
        <f t="shared" si="21"/>
        <v>7.5269370454576734</v>
      </c>
      <c r="AD63" s="41">
        <f t="shared" si="21"/>
        <v>6.1550556069647691</v>
      </c>
      <c r="AE63" s="41">
        <f t="shared" si="21"/>
        <v>6.6409011396469158</v>
      </c>
      <c r="AF63" s="41">
        <f t="shared" ref="AF63:AG63" si="22">(AF45+AF42)*100/AF59</f>
        <v>7.0691657470845595</v>
      </c>
      <c r="AG63" s="41">
        <f t="shared" si="22"/>
        <v>9.5096910270765402</v>
      </c>
      <c r="AH63" s="41">
        <f t="shared" ref="AH63:AI63" si="23">(AH45+AH42)*100/AH59</f>
        <v>5.8175759594956489</v>
      </c>
      <c r="AI63" s="41">
        <f t="shared" si="23"/>
        <v>4.0914658370331685</v>
      </c>
      <c r="AJ63" s="41">
        <f t="shared" ref="AJ63:AK63" si="24">(AJ45+AJ42)*100/AJ59</f>
        <v>4.7861474402697377</v>
      </c>
      <c r="AK63" s="41">
        <f t="shared" si="24"/>
        <v>7.5873581611097469</v>
      </c>
      <c r="AL63" s="41">
        <f t="shared" ref="AL63:AM63" si="25">(AL45+AL42)*100/AL59</f>
        <v>9.1351037784671831</v>
      </c>
      <c r="AM63" s="41">
        <f t="shared" si="25"/>
        <v>8.0665240426033904</v>
      </c>
      <c r="AN63" s="41">
        <f t="shared" ref="AN63:AO63" si="26">(AN45+AN42)*100/AN59</f>
        <v>6.7377901326880911</v>
      </c>
      <c r="AO63" s="41">
        <f t="shared" si="26"/>
        <v>7.9187236470110305</v>
      </c>
      <c r="AP63" s="41">
        <f t="shared" ref="AP63:AR63" si="27">(AP45+AP42)*100/AP59</f>
        <v>7.1131193695324582</v>
      </c>
      <c r="AQ63" s="41">
        <f t="shared" si="27"/>
        <v>5.5185472108890421</v>
      </c>
      <c r="AR63" s="41">
        <f t="shared" si="27"/>
        <v>6.9094653530604342</v>
      </c>
    </row>
    <row r="64" spans="1:44" s="41" customFormat="1" ht="12.75" customHeight="1" x14ac:dyDescent="0.2">
      <c r="A64" s="41" t="s">
        <v>42</v>
      </c>
      <c r="B64" s="41">
        <f t="shared" ref="B64:AR64" si="28">(B38/B14)*100</f>
        <v>6.6736991717164571</v>
      </c>
      <c r="C64" s="41">
        <f t="shared" si="28"/>
        <v>6.3540749013177065</v>
      </c>
      <c r="D64" s="41">
        <f t="shared" si="28"/>
        <v>3.1872979813038294</v>
      </c>
      <c r="E64" s="41">
        <f t="shared" si="28"/>
        <v>4.2407057608905108</v>
      </c>
      <c r="F64" s="41">
        <f t="shared" si="28"/>
        <v>4.8951083830459474</v>
      </c>
      <c r="G64" s="41">
        <f t="shared" si="28"/>
        <v>4.9316552694394344</v>
      </c>
      <c r="H64" s="41">
        <f t="shared" si="28"/>
        <v>11.330461871534382</v>
      </c>
      <c r="I64" s="41">
        <f t="shared" si="28"/>
        <v>10.006278578484469</v>
      </c>
      <c r="J64" s="41">
        <f t="shared" si="28"/>
        <v>4.4977361961163451</v>
      </c>
      <c r="K64" s="41">
        <f t="shared" si="28"/>
        <v>2.2500034837101084</v>
      </c>
      <c r="L64" s="41">
        <f t="shared" si="28"/>
        <v>0.65572954180668142</v>
      </c>
      <c r="M64" s="41">
        <f t="shared" si="28"/>
        <v>6.9880507436312911</v>
      </c>
      <c r="N64" s="41">
        <f t="shared" si="28"/>
        <v>7.3990812790481568</v>
      </c>
      <c r="O64" s="41">
        <f t="shared" si="28"/>
        <v>6.8312963090902716</v>
      </c>
      <c r="P64" s="41">
        <f t="shared" si="28"/>
        <v>10.338570694037774</v>
      </c>
      <c r="Q64" s="41">
        <f t="shared" si="28"/>
        <v>11.274228980607655</v>
      </c>
      <c r="R64" s="41">
        <f t="shared" si="28"/>
        <v>10.543649151753078</v>
      </c>
      <c r="S64" s="41">
        <f t="shared" si="28"/>
        <v>11.63498444598615</v>
      </c>
      <c r="T64" s="41">
        <f t="shared" si="28"/>
        <v>13.781033293129097</v>
      </c>
      <c r="U64" s="41">
        <f t="shared" si="28"/>
        <v>10.262613157668996</v>
      </c>
      <c r="V64" s="41">
        <f t="shared" si="28"/>
        <v>6.2233752299066563</v>
      </c>
      <c r="W64" s="41">
        <f t="shared" si="28"/>
        <v>13.581710989789036</v>
      </c>
      <c r="X64" s="41">
        <f t="shared" si="28"/>
        <v>11.69600988219371</v>
      </c>
      <c r="Y64" s="41">
        <f t="shared" si="28"/>
        <v>3.8982479876549028</v>
      </c>
      <c r="Z64" s="41">
        <f t="shared" si="28"/>
        <v>8.9938085898328897</v>
      </c>
      <c r="AA64" s="41">
        <f t="shared" si="28"/>
        <v>14.57392309299799</v>
      </c>
      <c r="AB64" s="41">
        <f t="shared" si="28"/>
        <v>15.835728582562176</v>
      </c>
      <c r="AC64" s="41">
        <f t="shared" si="28"/>
        <v>13.805944479293093</v>
      </c>
      <c r="AD64" s="41">
        <f t="shared" si="28"/>
        <v>12.539567603779506</v>
      </c>
      <c r="AE64" s="41">
        <f t="shared" si="28"/>
        <v>13.289995857219825</v>
      </c>
      <c r="AF64" s="41">
        <f t="shared" si="28"/>
        <v>16.444054626557421</v>
      </c>
      <c r="AG64" s="41">
        <f t="shared" si="28"/>
        <v>21.735637862894507</v>
      </c>
      <c r="AH64" s="41">
        <f t="shared" si="28"/>
        <v>14.179414035345589</v>
      </c>
      <c r="AI64" s="41">
        <f t="shared" si="28"/>
        <v>11.039313727089169</v>
      </c>
      <c r="AJ64" s="41">
        <f t="shared" si="28"/>
        <v>12.872325939693665</v>
      </c>
      <c r="AK64" s="41">
        <f t="shared" si="28"/>
        <v>18.478916228240823</v>
      </c>
      <c r="AL64" s="41">
        <f t="shared" si="28"/>
        <v>22.860278382652073</v>
      </c>
      <c r="AM64" s="41">
        <f t="shared" si="28"/>
        <v>19.391814130340695</v>
      </c>
      <c r="AN64" s="41">
        <f t="shared" si="28"/>
        <v>18.722131890822531</v>
      </c>
      <c r="AO64" s="41">
        <f t="shared" si="28"/>
        <v>21.1385096270389</v>
      </c>
      <c r="AP64" s="41">
        <f t="shared" si="28"/>
        <v>20.780295494412542</v>
      </c>
      <c r="AQ64" s="41">
        <f t="shared" si="28"/>
        <v>17.577886679328785</v>
      </c>
      <c r="AR64" s="41">
        <f t="shared" si="28"/>
        <v>18.117796519321118</v>
      </c>
    </row>
    <row r="65" spans="1:44" s="41" customFormat="1" ht="12.75" customHeight="1" x14ac:dyDescent="0.2">
      <c r="A65" s="41" t="s">
        <v>92</v>
      </c>
      <c r="Y65" s="42">
        <f>IF(Y56&gt;0,(Y45/Y56)*100," ")</f>
        <v>-18.976646340256025</v>
      </c>
      <c r="Z65" s="42">
        <f t="shared" ref="Z65:AE65" si="29">IF(Z56&gt;0,(Z45/Z56)*100," ")</f>
        <v>9.6748764461511119</v>
      </c>
      <c r="AA65" s="42">
        <f t="shared" si="29"/>
        <v>27.906198103751599</v>
      </c>
      <c r="AB65" s="42">
        <f t="shared" si="29"/>
        <v>21.865621924599221</v>
      </c>
      <c r="AC65" s="42">
        <f t="shared" si="29"/>
        <v>17.768684127985335</v>
      </c>
      <c r="AD65" s="42">
        <f t="shared" si="29"/>
        <v>-2.8866225141865929</v>
      </c>
      <c r="AE65" s="42">
        <f t="shared" si="29"/>
        <v>15.159571784076883</v>
      </c>
      <c r="AF65" s="42">
        <f t="shared" ref="AF65:AG65" si="30">IF(AF56&gt;0,(AF45/AF56)*100," ")</f>
        <v>14.667298135011006</v>
      </c>
      <c r="AG65" s="42">
        <f t="shared" si="30"/>
        <v>25.258342112282595</v>
      </c>
      <c r="AH65" s="42">
        <f t="shared" ref="AH65:AI65" si="31">IF(AH56&gt;0,(AH45/AH56)*100," ")</f>
        <v>9.8534050889805709</v>
      </c>
      <c r="AI65" s="42">
        <f t="shared" si="31"/>
        <v>2.7371753614994274</v>
      </c>
      <c r="AJ65" s="42">
        <f t="shared" ref="AJ65:AK65" si="32">IF(AJ56&gt;0,(AJ45/AJ56)*100," ")</f>
        <v>5.6635189501313645</v>
      </c>
      <c r="AK65" s="42">
        <f t="shared" si="32"/>
        <v>15.543971530418856</v>
      </c>
      <c r="AL65" s="42">
        <f t="shared" ref="AL65:AM65" si="33">IF(AL56&gt;0,(AL45/AL56)*100," ")</f>
        <v>24.500731466843529</v>
      </c>
      <c r="AM65" s="42">
        <f t="shared" si="33"/>
        <v>19.475490701345073</v>
      </c>
      <c r="AN65" s="42">
        <f t="shared" ref="AN65:AO65" si="34">IF(AN56&gt;0,(AN45/AN56)*100," ")</f>
        <v>16.598037873745881</v>
      </c>
      <c r="AO65" s="42">
        <f t="shared" si="34"/>
        <v>19.415439395492605</v>
      </c>
      <c r="AP65" s="42">
        <f t="shared" ref="AP65:AR65" si="35">IF(AP56&gt;0,(AP45/AP56)*100," ")</f>
        <v>16.718387981029373</v>
      </c>
      <c r="AQ65" s="42">
        <f t="shared" si="35"/>
        <v>13.182393354025585</v>
      </c>
      <c r="AR65" s="42">
        <f t="shared" si="35"/>
        <v>15.164329314143668</v>
      </c>
    </row>
    <row r="66" spans="1:44" s="41" customFormat="1" ht="12.75" customHeight="1" x14ac:dyDescent="0.2">
      <c r="A66" s="41" t="s">
        <v>93</v>
      </c>
      <c r="Y66" s="41">
        <f>(Y53/Y58)*100</f>
        <v>124.98705277005475</v>
      </c>
      <c r="Z66" s="41">
        <f t="shared" ref="Z66:AE66" si="36">(Z53/Z58)*100</f>
        <v>105.4279091233707</v>
      </c>
      <c r="AA66" s="41">
        <f t="shared" si="36"/>
        <v>132.51197559019673</v>
      </c>
      <c r="AB66" s="41">
        <f t="shared" si="36"/>
        <v>167.07220748148035</v>
      </c>
      <c r="AC66" s="41">
        <f t="shared" si="36"/>
        <v>157.64043906639594</v>
      </c>
      <c r="AD66" s="41">
        <f t="shared" si="36"/>
        <v>142.41485787199684</v>
      </c>
      <c r="AE66" s="41">
        <f t="shared" si="36"/>
        <v>152.75134356661485</v>
      </c>
      <c r="AF66" s="41">
        <f t="shared" ref="AF66:AG66" si="37">(AF53/AF58)*100</f>
        <v>167.94510395704506</v>
      </c>
      <c r="AG66" s="41">
        <f t="shared" si="37"/>
        <v>154.8159167296181</v>
      </c>
      <c r="AH66" s="41">
        <f t="shared" ref="AH66:AI66" si="38">(AH53/AH58)*100</f>
        <v>179.11556659551891</v>
      </c>
      <c r="AI66" s="41">
        <f t="shared" si="38"/>
        <v>163.45287143251014</v>
      </c>
      <c r="AJ66" s="41">
        <f t="shared" ref="AJ66:AK66" si="39">(AJ53/AJ58)*100</f>
        <v>164.20170301356416</v>
      </c>
      <c r="AK66" s="41">
        <f t="shared" si="39"/>
        <v>155.37306400898876</v>
      </c>
      <c r="AL66" s="41">
        <f t="shared" ref="AL66:AM66" si="40">(AL53/AL58)*100</f>
        <v>157.33664486289791</v>
      </c>
      <c r="AM66" s="41">
        <f t="shared" si="40"/>
        <v>175.63093077689712</v>
      </c>
      <c r="AN66" s="41">
        <f t="shared" ref="AN66:AO66" si="41">(AN53/AN58)*100</f>
        <v>169.29778500718916</v>
      </c>
      <c r="AO66" s="41">
        <f t="shared" si="41"/>
        <v>195.19959204824701</v>
      </c>
      <c r="AP66" s="41">
        <f t="shared" ref="AP66:AR66" si="42">(AP53/AP58)*100</f>
        <v>198.42779311290579</v>
      </c>
      <c r="AQ66" s="41">
        <f t="shared" si="42"/>
        <v>182.98597770652438</v>
      </c>
      <c r="AR66" s="41">
        <f t="shared" si="42"/>
        <v>162.41052828726933</v>
      </c>
    </row>
    <row r="67" spans="1:44" s="41" customFormat="1" ht="12.75" customHeight="1" x14ac:dyDescent="0.2">
      <c r="A67" s="41" t="s">
        <v>94</v>
      </c>
      <c r="Y67" s="41">
        <f>(Y56/Y$59)*100</f>
        <v>14.118843443884424</v>
      </c>
      <c r="Z67" s="41">
        <f t="shared" ref="Z67:AE67" si="43">(Z56/Z$59)*100</f>
        <v>13.639702390898561</v>
      </c>
      <c r="AA67" s="41">
        <f t="shared" si="43"/>
        <v>15.535891914243347</v>
      </c>
      <c r="AB67" s="41">
        <f t="shared" si="43"/>
        <v>20.696915538039136</v>
      </c>
      <c r="AC67" s="41">
        <f t="shared" si="43"/>
        <v>21.689338766542615</v>
      </c>
      <c r="AD67" s="41">
        <f t="shared" si="43"/>
        <v>20.695683778646263</v>
      </c>
      <c r="AE67" s="41">
        <f t="shared" si="43"/>
        <v>21.095175398490181</v>
      </c>
      <c r="AF67" s="41">
        <f t="shared" ref="AF67:AG67" si="44">(AF56/AF$59)*100</f>
        <v>24.098670333054965</v>
      </c>
      <c r="AG67" s="41">
        <f t="shared" si="44"/>
        <v>24.378200276920868</v>
      </c>
      <c r="AH67" s="41">
        <f t="shared" ref="AH67:AI67" si="45">(AH56/AH$59)*100</f>
        <v>28.705071764870048</v>
      </c>
      <c r="AI67" s="41">
        <f t="shared" si="45"/>
        <v>24.578847116752449</v>
      </c>
      <c r="AJ67" s="41">
        <f t="shared" ref="AJ67:AK67" si="46">(AJ56/AJ$59)*100</f>
        <v>25.639241600691392</v>
      </c>
      <c r="AK67" s="41">
        <f t="shared" si="46"/>
        <v>25.78291777872213</v>
      </c>
      <c r="AL67" s="41">
        <f t="shared" ref="AL67:AM67" si="47">(AL56/AL$59)*100</f>
        <v>28.389592002018787</v>
      </c>
      <c r="AM67" s="41">
        <f t="shared" si="47"/>
        <v>29.014144413724054</v>
      </c>
      <c r="AN67" s="41">
        <f t="shared" ref="AN67:AO67" si="48">(AN56/AN$59)*100</f>
        <v>28.285260491271252</v>
      </c>
      <c r="AO67" s="41">
        <f t="shared" si="48"/>
        <v>30.181152263883948</v>
      </c>
      <c r="AP67" s="41">
        <f t="shared" ref="AP67:AR67" si="49">(AP56/AP$59)*100</f>
        <v>31.425210217053422</v>
      </c>
      <c r="AQ67" s="41">
        <f t="shared" si="49"/>
        <v>29.642093482554692</v>
      </c>
      <c r="AR67" s="41">
        <f t="shared" si="49"/>
        <v>31.191740991398209</v>
      </c>
    </row>
    <row r="68" spans="1:44" s="41" customFormat="1" ht="12.75" customHeight="1" x14ac:dyDescent="0.2">
      <c r="A68" s="41" t="s">
        <v>101</v>
      </c>
      <c r="Y68" s="41">
        <f t="shared" ref="Y68:AE69" si="50">(Y57/Y$59)*100</f>
        <v>73.557538136391415</v>
      </c>
      <c r="Z68" s="41">
        <f t="shared" si="50"/>
        <v>72.27183473549448</v>
      </c>
      <c r="AA68" s="41">
        <f t="shared" si="50"/>
        <v>70.299034723366631</v>
      </c>
      <c r="AB68" s="41">
        <f t="shared" si="50"/>
        <v>67.59539597339824</v>
      </c>
      <c r="AC68" s="41">
        <f t="shared" si="50"/>
        <v>65.827640049881865</v>
      </c>
      <c r="AD68" s="41">
        <f t="shared" si="50"/>
        <v>66.816160111286493</v>
      </c>
      <c r="AE68" s="41">
        <f t="shared" si="50"/>
        <v>67.624492515603734</v>
      </c>
      <c r="AF68" s="41">
        <f t="shared" ref="AF68:AG68" si="51">(AF57/AF$59)*100</f>
        <v>63.883990583006081</v>
      </c>
      <c r="AG68" s="41">
        <f t="shared" si="51"/>
        <v>61.599767981704566</v>
      </c>
      <c r="AH68" s="41">
        <f t="shared" ref="AH68:AI68" si="52">(AH57/AH$59)*100</f>
        <v>60.959483924249412</v>
      </c>
      <c r="AI68" s="41">
        <f t="shared" si="52"/>
        <v>64.363880253753919</v>
      </c>
      <c r="AJ68" s="41">
        <f t="shared" ref="AJ68:AK68" si="53">(AJ57/AJ$59)*100</f>
        <v>64.597124155302566</v>
      </c>
      <c r="AK68" s="41">
        <f t="shared" si="53"/>
        <v>63.424420990013338</v>
      </c>
      <c r="AL68" s="41">
        <f t="shared" ref="AL68:AM68" si="54">(AL57/AL$59)*100</f>
        <v>58.849074159706383</v>
      </c>
      <c r="AM68" s="41">
        <f t="shared" si="54"/>
        <v>59.307749477671365</v>
      </c>
      <c r="AN68" s="41">
        <f t="shared" ref="AN68:AO68" si="55">(AN57/AN$59)*100</f>
        <v>60.680151855508136</v>
      </c>
      <c r="AO68" s="41">
        <f t="shared" si="55"/>
        <v>59.466797570131789</v>
      </c>
      <c r="AP68" s="41">
        <f t="shared" ref="AP68:AR68" si="56">(AP57/AP$59)*100</f>
        <v>58.627405776434991</v>
      </c>
      <c r="AQ68" s="41">
        <f t="shared" si="56"/>
        <v>59.773457541642159</v>
      </c>
      <c r="AR68" s="41">
        <f t="shared" si="56"/>
        <v>56.791978318280933</v>
      </c>
    </row>
    <row r="69" spans="1:44" s="41" customFormat="1" ht="12.75" customHeight="1" x14ac:dyDescent="0.2">
      <c r="A69" s="41" t="s">
        <v>102</v>
      </c>
      <c r="Y69" s="41">
        <f t="shared" si="50"/>
        <v>12.323618419724164</v>
      </c>
      <c r="Z69" s="41">
        <f t="shared" si="50"/>
        <v>14.088462873606961</v>
      </c>
      <c r="AA69" s="41">
        <f t="shared" si="50"/>
        <v>14.165073362390027</v>
      </c>
      <c r="AB69" s="41">
        <f t="shared" si="50"/>
        <v>11.707688488562617</v>
      </c>
      <c r="AC69" s="41">
        <f t="shared" si="50"/>
        <v>12.483021183575522</v>
      </c>
      <c r="AD69" s="41">
        <f t="shared" si="50"/>
        <v>12.488156110067248</v>
      </c>
      <c r="AE69" s="41">
        <f t="shared" si="50"/>
        <v>11.280332085906092</v>
      </c>
      <c r="AF69" s="41">
        <f t="shared" ref="AF69:AG69" si="57">(AF58/AF$59)*100</f>
        <v>12.017339083938969</v>
      </c>
      <c r="AG69" s="41">
        <f t="shared" si="57"/>
        <v>14.022031741374569</v>
      </c>
      <c r="AH69" s="41">
        <f t="shared" ref="AH69:AI69" si="58">(AH58/AH$59)*100</f>
        <v>10.335444310880536</v>
      </c>
      <c r="AI69" s="41">
        <f t="shared" si="58"/>
        <v>11.057272629493632</v>
      </c>
      <c r="AJ69" s="41">
        <f t="shared" ref="AJ69:AK69" si="59">(AJ58/AJ$59)*100</f>
        <v>9.7636342440060275</v>
      </c>
      <c r="AK69" s="41">
        <f t="shared" si="59"/>
        <v>10.79266123126453</v>
      </c>
      <c r="AL69" s="41">
        <f t="shared" ref="AL69:AM69" si="60">(AL58/AL$59)*100</f>
        <v>12.761333838274835</v>
      </c>
      <c r="AM69" s="41">
        <f t="shared" si="60"/>
        <v>11.678106108604585</v>
      </c>
      <c r="AN69" s="41">
        <f t="shared" ref="AN69:AO69" si="61">(AN58/AN$59)*100</f>
        <v>11.034587653220603</v>
      </c>
      <c r="AO69" s="41">
        <f t="shared" si="61"/>
        <v>10.352050165984265</v>
      </c>
      <c r="AP69" s="41">
        <f t="shared" ref="AP69:AR69" si="62">(AP58/AP$59)*100</f>
        <v>9.9473840065115766</v>
      </c>
      <c r="AQ69" s="41">
        <f t="shared" si="62"/>
        <v>10.584448975803143</v>
      </c>
      <c r="AR69" s="41">
        <f t="shared" si="62"/>
        <v>12.01628069032086</v>
      </c>
    </row>
    <row r="70" spans="1:44" s="41" customFormat="1" ht="12.75" customHeight="1" x14ac:dyDescent="0.2">
      <c r="A70" s="41" t="s">
        <v>95</v>
      </c>
      <c r="Y70" s="41">
        <f>(Y52/(Y56+Y57))*100</f>
        <v>96.487880131434807</v>
      </c>
      <c r="Z70" s="41">
        <f t="shared" ref="Z70:AE70" si="63">(Z52/(Z56+Z57))*100</f>
        <v>99.109889205670001</v>
      </c>
      <c r="AA70" s="41">
        <f t="shared" si="63"/>
        <v>94.6346511456765</v>
      </c>
      <c r="AB70" s="41">
        <f t="shared" si="63"/>
        <v>91.106129098159059</v>
      </c>
      <c r="AC70" s="41">
        <f t="shared" si="63"/>
        <v>91.778431664034855</v>
      </c>
      <c r="AD70" s="41">
        <f t="shared" si="63"/>
        <v>93.947295098043298</v>
      </c>
      <c r="AE70" s="41">
        <f t="shared" si="63"/>
        <v>93.292888855430562</v>
      </c>
      <c r="AF70" s="41">
        <f t="shared" ref="AF70:AG70" si="64">(AF52/(AF56+AF57))*100</f>
        <v>90.719542409336256</v>
      </c>
      <c r="AG70" s="41">
        <f t="shared" si="64"/>
        <v>91.060145524686448</v>
      </c>
      <c r="AH70" s="41">
        <f t="shared" ref="AH70:AI70" si="65">(AH52/(AH56+AH57))*100</f>
        <v>90.880515423431746</v>
      </c>
      <c r="AI70" s="41">
        <f t="shared" si="65"/>
        <v>92.111601237873415</v>
      </c>
      <c r="AJ70" s="41">
        <f t="shared" ref="AJ70:AK70" si="66">(AJ52/(AJ56+AJ57))*100</f>
        <v>93.053333422560726</v>
      </c>
      <c r="AK70" s="41">
        <f t="shared" si="66"/>
        <v>93.300744877778868</v>
      </c>
      <c r="AL70" s="41">
        <f t="shared" ref="AL70:AM70" si="67">(AL52/(AL56+AL57))*100</f>
        <v>91.612755003548457</v>
      </c>
      <c r="AM70" s="41">
        <f t="shared" si="67"/>
        <v>89.999919659884455</v>
      </c>
      <c r="AN70" s="41">
        <f t="shared" ref="AN70:AO70" si="68">(AN52/(AN56+AN57))*100</f>
        <v>91.404834051066459</v>
      </c>
      <c r="AO70" s="41">
        <f t="shared" si="68"/>
        <v>89.006876850063222</v>
      </c>
      <c r="AP70" s="41">
        <f t="shared" ref="AP70:AR70" si="69">(AP52/(AP56+AP57))*100</f>
        <v>89.127477928255274</v>
      </c>
      <c r="AQ70" s="41">
        <f t="shared" si="69"/>
        <v>90.176643361464727</v>
      </c>
      <c r="AR70" s="41">
        <f t="shared" si="69"/>
        <v>91.476350035948713</v>
      </c>
    </row>
    <row r="71" spans="1:44" s="41" customFormat="1" ht="12" x14ac:dyDescent="0.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row>
    <row r="72" spans="1:44" s="6" customFormat="1" ht="12.75" customHeight="1" x14ac:dyDescent="0.2">
      <c r="A72" s="14" t="s">
        <v>56</v>
      </c>
      <c r="B72" s="15">
        <v>216.75714285714287</v>
      </c>
      <c r="C72" s="15">
        <v>213.37732240437157</v>
      </c>
      <c r="D72" s="15">
        <v>212.31137794357659</v>
      </c>
      <c r="E72" s="15">
        <v>212.97051397655545</v>
      </c>
      <c r="F72" s="15">
        <v>214.52418181818186</v>
      </c>
      <c r="G72" s="15">
        <v>220.63367998109194</v>
      </c>
      <c r="H72" s="15">
        <v>219.15606135576448</v>
      </c>
      <c r="I72" s="15">
        <v>225.53611859838276</v>
      </c>
      <c r="J72" s="15">
        <v>230.48133735269934</v>
      </c>
      <c r="K72" s="15">
        <v>224.63189964157706</v>
      </c>
      <c r="L72" s="15">
        <v>231.87261373773418</v>
      </c>
      <c r="M72" s="15">
        <v>223.5730853391685</v>
      </c>
      <c r="N72" s="15">
        <v>225.19522012578616</v>
      </c>
      <c r="O72" s="15">
        <v>230.83420560747666</v>
      </c>
      <c r="P72" s="15">
        <v>246.62137203166228</v>
      </c>
      <c r="Q72" s="15">
        <v>248.40472854640981</v>
      </c>
      <c r="R72" s="15">
        <v>237.64846153846153</v>
      </c>
      <c r="S72" s="15"/>
      <c r="T72" s="15"/>
      <c r="U72" s="15"/>
      <c r="V72" s="15"/>
      <c r="W72" s="15"/>
      <c r="X72" s="15"/>
      <c r="Y72" s="15">
        <v>227</v>
      </c>
      <c r="Z72" s="15">
        <v>212</v>
      </c>
      <c r="AA72" s="15">
        <v>228</v>
      </c>
      <c r="AB72" s="14">
        <v>231</v>
      </c>
      <c r="AC72" s="15">
        <v>216.20538326506701</v>
      </c>
      <c r="AD72" s="15">
        <v>202.780303030303</v>
      </c>
      <c r="AE72" s="15">
        <v>198.69988738738701</v>
      </c>
      <c r="AF72" s="15">
        <v>191.846331600231</v>
      </c>
      <c r="AG72" s="15">
        <v>189.71081967213101</v>
      </c>
      <c r="AH72" s="15">
        <v>190.12076677316301</v>
      </c>
      <c r="AI72" s="15">
        <v>187.3390765</v>
      </c>
      <c r="AJ72" s="15">
        <v>178.557208237986</v>
      </c>
      <c r="AK72" s="15">
        <v>184</v>
      </c>
      <c r="AL72" s="15">
        <v>156.13926380368099</v>
      </c>
      <c r="AM72" s="15">
        <v>154.114077669903</v>
      </c>
      <c r="AN72" s="15">
        <v>153.510073260073</v>
      </c>
      <c r="AO72" s="15">
        <v>136.32883817427401</v>
      </c>
      <c r="AP72" s="15">
        <v>124.75525525525499</v>
      </c>
      <c r="AQ72" s="15">
        <v>147.44374999999999</v>
      </c>
      <c r="AR72" s="15">
        <v>147.055135135135</v>
      </c>
    </row>
    <row r="73" spans="1:44" s="6" customFormat="1" ht="12"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7"/>
      <c r="AB73" s="17"/>
      <c r="AC73" s="17"/>
      <c r="AD73" s="17"/>
      <c r="AE73" s="17"/>
      <c r="AF73" s="17"/>
    </row>
    <row r="74" spans="1:44" s="14" customFormat="1" ht="12.75" customHeight="1" x14ac:dyDescent="0.2">
      <c r="A74" s="14" t="s">
        <v>14</v>
      </c>
      <c r="B74" s="15">
        <v>1307</v>
      </c>
      <c r="C74" s="15">
        <v>1264</v>
      </c>
      <c r="D74" s="15">
        <v>1306</v>
      </c>
      <c r="E74" s="15">
        <v>1485</v>
      </c>
      <c r="F74" s="15">
        <v>1232</v>
      </c>
      <c r="G74" s="15">
        <v>1224</v>
      </c>
      <c r="H74" s="15">
        <v>999</v>
      </c>
      <c r="I74" s="15">
        <v>1062</v>
      </c>
      <c r="J74" s="15">
        <v>930</v>
      </c>
      <c r="K74" s="15">
        <v>911</v>
      </c>
      <c r="L74" s="15">
        <v>881</v>
      </c>
      <c r="M74" s="15">
        <v>813</v>
      </c>
      <c r="N74" s="15">
        <v>849</v>
      </c>
      <c r="O74" s="15">
        <v>847</v>
      </c>
      <c r="P74" s="15">
        <v>856</v>
      </c>
      <c r="Q74" s="15">
        <v>809</v>
      </c>
      <c r="R74" s="15">
        <v>804</v>
      </c>
      <c r="S74" s="15">
        <v>774</v>
      </c>
      <c r="T74" s="15">
        <v>637</v>
      </c>
      <c r="U74" s="15">
        <v>652</v>
      </c>
      <c r="V74" s="15">
        <v>666</v>
      </c>
      <c r="W74" s="15">
        <v>656</v>
      </c>
      <c r="X74" s="15">
        <v>637</v>
      </c>
      <c r="Y74" s="15">
        <v>607</v>
      </c>
      <c r="Z74" s="15">
        <v>662</v>
      </c>
      <c r="AA74" s="14">
        <v>648</v>
      </c>
      <c r="AB74" s="14">
        <v>632</v>
      </c>
      <c r="AC74" s="14">
        <v>624</v>
      </c>
      <c r="AD74" s="14">
        <v>607</v>
      </c>
      <c r="AE74" s="14">
        <v>332</v>
      </c>
      <c r="AF74" s="14">
        <v>333</v>
      </c>
      <c r="AG74" s="14">
        <v>328</v>
      </c>
      <c r="AH74" s="14">
        <v>335</v>
      </c>
      <c r="AI74" s="14">
        <v>344</v>
      </c>
      <c r="AJ74" s="14">
        <v>340</v>
      </c>
      <c r="AK74" s="14">
        <v>328</v>
      </c>
      <c r="AL74" s="14">
        <v>343</v>
      </c>
      <c r="AM74" s="14">
        <v>324</v>
      </c>
      <c r="AN74" s="14">
        <v>331</v>
      </c>
      <c r="AO74" s="14">
        <v>337</v>
      </c>
      <c r="AP74" s="14">
        <v>323</v>
      </c>
      <c r="AQ74" s="14">
        <v>323</v>
      </c>
      <c r="AR74" s="14">
        <v>319</v>
      </c>
    </row>
    <row r="75" spans="1:44" s="14" customFormat="1" ht="12.75" customHeight="1" x14ac:dyDescent="0.2">
      <c r="A75" s="14" t="s">
        <v>61</v>
      </c>
      <c r="B75" s="15">
        <v>4186</v>
      </c>
      <c r="C75" s="15">
        <v>4392</v>
      </c>
      <c r="D75" s="15">
        <v>4289</v>
      </c>
      <c r="E75" s="15">
        <v>4436</v>
      </c>
      <c r="F75" s="15">
        <v>4400</v>
      </c>
      <c r="G75" s="15">
        <v>4231</v>
      </c>
      <c r="H75" s="15">
        <v>4042</v>
      </c>
      <c r="I75" s="15">
        <v>3710</v>
      </c>
      <c r="J75" s="15">
        <v>3649</v>
      </c>
      <c r="K75" s="15">
        <v>3348</v>
      </c>
      <c r="L75" s="15">
        <v>3363</v>
      </c>
      <c r="M75" s="15">
        <v>3199</v>
      </c>
      <c r="N75" s="15">
        <v>3180</v>
      </c>
      <c r="O75" s="15">
        <v>3210</v>
      </c>
      <c r="P75" s="15">
        <v>3032</v>
      </c>
      <c r="Q75" s="15">
        <v>2855</v>
      </c>
      <c r="R75" s="15">
        <v>2860</v>
      </c>
      <c r="S75" s="15">
        <v>2771</v>
      </c>
      <c r="T75" s="15">
        <v>2348</v>
      </c>
      <c r="U75" s="15">
        <v>2338</v>
      </c>
      <c r="V75" s="15">
        <v>2251</v>
      </c>
      <c r="W75" s="15">
        <v>2193</v>
      </c>
      <c r="X75" s="15">
        <v>2205</v>
      </c>
      <c r="Y75" s="15">
        <v>2056</v>
      </c>
      <c r="Z75" s="33">
        <v>1913</v>
      </c>
      <c r="AA75" s="15">
        <v>1678</v>
      </c>
      <c r="AB75" s="15">
        <v>1652</v>
      </c>
      <c r="AC75" s="15">
        <v>1709</v>
      </c>
      <c r="AD75" s="15">
        <v>1716</v>
      </c>
      <c r="AE75" s="15">
        <v>1776</v>
      </c>
      <c r="AF75" s="15">
        <v>1731</v>
      </c>
      <c r="AG75" s="15">
        <v>1525</v>
      </c>
      <c r="AH75" s="15">
        <v>1565</v>
      </c>
      <c r="AI75" s="15">
        <v>1451</v>
      </c>
      <c r="AJ75" s="15">
        <v>1748</v>
      </c>
      <c r="AK75" s="15">
        <v>1672</v>
      </c>
      <c r="AL75" s="15">
        <v>1630</v>
      </c>
      <c r="AM75" s="15">
        <v>2060</v>
      </c>
      <c r="AN75" s="15">
        <v>2184</v>
      </c>
      <c r="AO75" s="15">
        <v>1928</v>
      </c>
      <c r="AP75" s="15">
        <v>1998</v>
      </c>
      <c r="AQ75" s="15">
        <v>1760</v>
      </c>
      <c r="AR75" s="15">
        <v>1850</v>
      </c>
    </row>
    <row r="76" spans="1:44" ht="12.75" customHeight="1"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sheetData>
  <phoneticPr fontId="0" type="noConversion"/>
  <pageMargins left="0.55118110236220474" right="0.78740157480314965" top="0.98425196850393704" bottom="0.98425196850393704" header="0.51181102362204722" footer="0.51181102362204722"/>
  <pageSetup paperSize="9" scale="49" fitToWidth="3"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0"/>
  <sheetViews>
    <sheetView workbookViewId="0"/>
  </sheetViews>
  <sheetFormatPr baseColWidth="10" defaultColWidth="11.42578125" defaultRowHeight="12.75" x14ac:dyDescent="0.2"/>
  <cols>
    <col min="1" max="1" width="13" style="49" customWidth="1"/>
    <col min="2" max="2" width="34" style="49" customWidth="1"/>
    <col min="3" max="10" width="13.42578125" style="49" customWidth="1"/>
    <col min="11" max="16384" width="11.42578125" style="49"/>
  </cols>
  <sheetData>
    <row r="1" spans="1:11" s="46" customFormat="1" ht="20.25" x14ac:dyDescent="0.3">
      <c r="A1" s="45" t="s">
        <v>45</v>
      </c>
    </row>
    <row r="2" spans="1:11" s="46" customFormat="1" ht="18" x14ac:dyDescent="0.25">
      <c r="A2" s="47"/>
    </row>
    <row r="3" spans="1:11" s="46" customFormat="1" x14ac:dyDescent="0.2">
      <c r="A3" s="46" t="s">
        <v>62</v>
      </c>
    </row>
    <row r="4" spans="1:11" s="46" customFormat="1" x14ac:dyDescent="0.2">
      <c r="A4" s="46" t="s">
        <v>22</v>
      </c>
    </row>
    <row r="5" spans="1:11" s="46" customFormat="1" x14ac:dyDescent="0.2">
      <c r="A5" s="46" t="s">
        <v>137</v>
      </c>
    </row>
    <row r="6" spans="1:11" s="46" customFormat="1" x14ac:dyDescent="0.2"/>
    <row r="7" spans="1:11" s="46" customFormat="1" x14ac:dyDescent="0.2">
      <c r="A7" s="46" t="s">
        <v>16</v>
      </c>
      <c r="B7" s="46" t="s">
        <v>126</v>
      </c>
    </row>
    <row r="9" spans="1:11" ht="14.25" x14ac:dyDescent="0.2">
      <c r="A9" s="48" t="s">
        <v>33</v>
      </c>
    </row>
    <row r="10" spans="1:11" ht="13.5" thickBot="1" x14ac:dyDescent="0.25">
      <c r="A10" s="50"/>
    </row>
    <row r="11" spans="1:11" ht="135" customHeight="1" x14ac:dyDescent="0.2">
      <c r="A11" s="51">
        <v>1998</v>
      </c>
      <c r="B11" s="52" t="s">
        <v>19</v>
      </c>
      <c r="C11" s="88" t="s">
        <v>119</v>
      </c>
      <c r="D11" s="88"/>
      <c r="E11" s="88"/>
      <c r="F11" s="88"/>
      <c r="G11" s="88"/>
      <c r="H11" s="88"/>
      <c r="I11" s="88"/>
      <c r="J11" s="89"/>
    </row>
    <row r="12" spans="1:11" ht="45" customHeight="1" x14ac:dyDescent="0.2">
      <c r="A12" s="53" t="s">
        <v>39</v>
      </c>
      <c r="B12" s="54" t="s">
        <v>18</v>
      </c>
      <c r="C12" s="90" t="s">
        <v>38</v>
      </c>
      <c r="D12" s="90"/>
      <c r="E12" s="90"/>
      <c r="F12" s="90"/>
      <c r="G12" s="90"/>
      <c r="H12" s="90"/>
      <c r="I12" s="90"/>
      <c r="J12" s="91"/>
    </row>
    <row r="13" spans="1:11" ht="55.5" customHeight="1" x14ac:dyDescent="0.2">
      <c r="A13" s="55">
        <v>2002</v>
      </c>
      <c r="B13" s="54" t="s">
        <v>18</v>
      </c>
      <c r="C13" s="90" t="s">
        <v>34</v>
      </c>
      <c r="D13" s="90"/>
      <c r="E13" s="90"/>
      <c r="F13" s="90"/>
      <c r="G13" s="90"/>
      <c r="H13" s="90"/>
      <c r="I13" s="90"/>
      <c r="J13" s="91"/>
      <c r="K13" s="56"/>
    </row>
    <row r="14" spans="1:11" ht="126" customHeight="1" x14ac:dyDescent="0.2">
      <c r="A14" s="55">
        <v>2003</v>
      </c>
      <c r="B14" s="57" t="s">
        <v>120</v>
      </c>
      <c r="C14" s="90" t="s">
        <v>128</v>
      </c>
      <c r="D14" s="90"/>
      <c r="E14" s="90"/>
      <c r="F14" s="90"/>
      <c r="G14" s="90"/>
      <c r="H14" s="90"/>
      <c r="I14" s="90"/>
      <c r="J14" s="91"/>
      <c r="K14" s="56"/>
    </row>
    <row r="15" spans="1:11" ht="367.5" customHeight="1" x14ac:dyDescent="0.2">
      <c r="A15" s="58">
        <v>2008</v>
      </c>
      <c r="B15" s="57" t="s">
        <v>63</v>
      </c>
      <c r="C15" s="90" t="s">
        <v>121</v>
      </c>
      <c r="D15" s="90"/>
      <c r="E15" s="90"/>
      <c r="F15" s="90"/>
      <c r="G15" s="90"/>
      <c r="H15" s="90"/>
      <c r="I15" s="90"/>
      <c r="J15" s="91"/>
    </row>
    <row r="16" spans="1:11" s="59" customFormat="1" ht="207" customHeight="1" x14ac:dyDescent="0.2">
      <c r="A16" s="58">
        <v>2009</v>
      </c>
      <c r="B16" s="57" t="s">
        <v>122</v>
      </c>
      <c r="C16" s="79" t="s">
        <v>123</v>
      </c>
      <c r="D16" s="80"/>
      <c r="E16" s="80"/>
      <c r="F16" s="80"/>
      <c r="G16" s="80"/>
      <c r="H16" s="80"/>
      <c r="I16" s="80"/>
      <c r="J16" s="81"/>
    </row>
    <row r="17" spans="1:10" ht="44.25" customHeight="1" x14ac:dyDescent="0.2">
      <c r="A17" s="60">
        <v>2011</v>
      </c>
      <c r="B17" s="54" t="s">
        <v>18</v>
      </c>
      <c r="C17" s="79" t="s">
        <v>105</v>
      </c>
      <c r="D17" s="80"/>
      <c r="E17" s="80"/>
      <c r="F17" s="80"/>
      <c r="G17" s="80"/>
      <c r="H17" s="80"/>
      <c r="I17" s="80"/>
      <c r="J17" s="81"/>
    </row>
    <row r="18" spans="1:10" ht="84" customHeight="1" x14ac:dyDescent="0.2">
      <c r="A18" s="58">
        <v>2012</v>
      </c>
      <c r="B18" s="54" t="s">
        <v>110</v>
      </c>
      <c r="C18" s="79" t="s">
        <v>124</v>
      </c>
      <c r="D18" s="80"/>
      <c r="E18" s="80"/>
      <c r="F18" s="80"/>
      <c r="G18" s="80"/>
      <c r="H18" s="80"/>
      <c r="I18" s="80"/>
      <c r="J18" s="81"/>
    </row>
    <row r="19" spans="1:10" ht="82.5" customHeight="1" x14ac:dyDescent="0.2">
      <c r="A19" s="61">
        <v>2013</v>
      </c>
      <c r="B19" s="62" t="s">
        <v>110</v>
      </c>
      <c r="C19" s="82" t="s">
        <v>125</v>
      </c>
      <c r="D19" s="83"/>
      <c r="E19" s="83"/>
      <c r="F19" s="83"/>
      <c r="G19" s="83"/>
      <c r="H19" s="83"/>
      <c r="I19" s="83"/>
      <c r="J19" s="84"/>
    </row>
    <row r="20" spans="1:10" ht="31.5" customHeight="1" thickBot="1" x14ac:dyDescent="0.25">
      <c r="A20" s="63">
        <v>2015</v>
      </c>
      <c r="B20" s="64" t="s">
        <v>110</v>
      </c>
      <c r="C20" s="85" t="s">
        <v>111</v>
      </c>
      <c r="D20" s="86"/>
      <c r="E20" s="86"/>
      <c r="F20" s="86"/>
      <c r="G20" s="86"/>
      <c r="H20" s="86"/>
      <c r="I20" s="86"/>
      <c r="J20" s="87"/>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zoomScaleNormal="100" workbookViewId="0"/>
  </sheetViews>
  <sheetFormatPr baseColWidth="10" defaultColWidth="11.42578125" defaultRowHeight="12.75" x14ac:dyDescent="0.2"/>
  <cols>
    <col min="1" max="1" width="42.42578125" style="49" customWidth="1"/>
    <col min="2" max="9" width="15.85546875" style="49" customWidth="1"/>
    <col min="10" max="16384" width="11.42578125" style="49"/>
  </cols>
  <sheetData>
    <row r="1" spans="1:9" ht="20.25" x14ac:dyDescent="0.3">
      <c r="A1" s="65" t="s">
        <v>15</v>
      </c>
    </row>
    <row r="2" spans="1:9" ht="18" x14ac:dyDescent="0.25">
      <c r="A2" s="66"/>
    </row>
    <row r="3" spans="1:9" x14ac:dyDescent="0.2">
      <c r="A3" s="49" t="s">
        <v>62</v>
      </c>
    </row>
    <row r="5" spans="1:9" ht="14.25" x14ac:dyDescent="0.2">
      <c r="A5" s="48" t="s">
        <v>21</v>
      </c>
    </row>
    <row r="6" spans="1:9" ht="13.5" thickBot="1" x14ac:dyDescent="0.25"/>
    <row r="7" spans="1:9" ht="53.25" customHeight="1" x14ac:dyDescent="0.2">
      <c r="A7" s="67" t="s">
        <v>23</v>
      </c>
      <c r="B7" s="88" t="s">
        <v>130</v>
      </c>
      <c r="C7" s="88"/>
      <c r="D7" s="88"/>
      <c r="E7" s="88"/>
      <c r="F7" s="88"/>
      <c r="G7" s="88"/>
      <c r="H7" s="88"/>
      <c r="I7" s="89"/>
    </row>
    <row r="8" spans="1:9" ht="14.25" customHeight="1" x14ac:dyDescent="0.2">
      <c r="A8" s="68"/>
      <c r="B8" s="90"/>
      <c r="C8" s="90"/>
      <c r="D8" s="90"/>
      <c r="E8" s="90"/>
      <c r="F8" s="90"/>
      <c r="G8" s="90"/>
      <c r="H8" s="90"/>
      <c r="I8" s="91"/>
    </row>
    <row r="9" spans="1:9" ht="14.25" customHeight="1" x14ac:dyDescent="0.2">
      <c r="A9" s="69" t="s">
        <v>3</v>
      </c>
      <c r="B9" s="92"/>
      <c r="C9" s="92"/>
      <c r="D9" s="92"/>
      <c r="E9" s="92"/>
      <c r="F9" s="92"/>
      <c r="G9" s="92"/>
      <c r="H9" s="92"/>
      <c r="I9" s="93"/>
    </row>
    <row r="10" spans="1:9" ht="54" customHeight="1" x14ac:dyDescent="0.2">
      <c r="A10" s="68" t="s">
        <v>5</v>
      </c>
      <c r="B10" s="90" t="s">
        <v>35</v>
      </c>
      <c r="C10" s="90"/>
      <c r="D10" s="90"/>
      <c r="E10" s="90"/>
      <c r="F10" s="90"/>
      <c r="G10" s="90"/>
      <c r="H10" s="90"/>
      <c r="I10" s="91"/>
    </row>
    <row r="11" spans="1:9" ht="36" customHeight="1" x14ac:dyDescent="0.2">
      <c r="A11" s="68" t="s">
        <v>127</v>
      </c>
      <c r="B11" s="96" t="s">
        <v>129</v>
      </c>
      <c r="C11" s="97"/>
      <c r="D11" s="97"/>
      <c r="E11" s="97"/>
      <c r="F11" s="97"/>
      <c r="G11" s="97"/>
      <c r="H11" s="97"/>
      <c r="I11" s="98"/>
    </row>
    <row r="12" spans="1:9" ht="44.25" customHeight="1" x14ac:dyDescent="0.2">
      <c r="A12" s="68" t="s">
        <v>6</v>
      </c>
      <c r="B12" s="90" t="s">
        <v>112</v>
      </c>
      <c r="C12" s="90"/>
      <c r="D12" s="90"/>
      <c r="E12" s="90"/>
      <c r="F12" s="90"/>
      <c r="G12" s="90"/>
      <c r="H12" s="90"/>
      <c r="I12" s="91"/>
    </row>
    <row r="13" spans="1:9" ht="119.25" customHeight="1" x14ac:dyDescent="0.2">
      <c r="A13" s="68" t="s">
        <v>47</v>
      </c>
      <c r="B13" s="90" t="s">
        <v>133</v>
      </c>
      <c r="C13" s="90"/>
      <c r="D13" s="90"/>
      <c r="E13" s="90"/>
      <c r="F13" s="90"/>
      <c r="G13" s="90"/>
      <c r="H13" s="90"/>
      <c r="I13" s="91"/>
    </row>
    <row r="14" spans="1:9" ht="68.25" customHeight="1" x14ac:dyDescent="0.2">
      <c r="A14" s="68" t="s">
        <v>108</v>
      </c>
      <c r="B14" s="79" t="s">
        <v>109</v>
      </c>
      <c r="C14" s="80"/>
      <c r="D14" s="80"/>
      <c r="E14" s="80"/>
      <c r="F14" s="80"/>
      <c r="G14" s="80"/>
      <c r="H14" s="80"/>
      <c r="I14" s="81"/>
    </row>
    <row r="15" spans="1:9" ht="68.25" customHeight="1" x14ac:dyDescent="0.2">
      <c r="A15" s="68" t="s">
        <v>132</v>
      </c>
      <c r="B15" s="79" t="s">
        <v>135</v>
      </c>
      <c r="C15" s="80"/>
      <c r="D15" s="80"/>
      <c r="E15" s="80"/>
      <c r="F15" s="80"/>
      <c r="G15" s="80"/>
      <c r="H15" s="80"/>
      <c r="I15" s="81"/>
    </row>
    <row r="16" spans="1:9" ht="150" customHeight="1" x14ac:dyDescent="0.2">
      <c r="A16" s="68" t="s">
        <v>11</v>
      </c>
      <c r="B16" s="94" t="s">
        <v>113</v>
      </c>
      <c r="C16" s="94"/>
      <c r="D16" s="94"/>
      <c r="E16" s="94"/>
      <c r="F16" s="94"/>
      <c r="G16" s="94"/>
      <c r="H16" s="94"/>
      <c r="I16" s="95"/>
    </row>
    <row r="17" spans="1:9" ht="29.25" customHeight="1" x14ac:dyDescent="0.2">
      <c r="A17" s="68" t="s">
        <v>77</v>
      </c>
      <c r="B17" s="90" t="s">
        <v>114</v>
      </c>
      <c r="C17" s="90"/>
      <c r="D17" s="90"/>
      <c r="E17" s="90"/>
      <c r="F17" s="90"/>
      <c r="G17" s="90"/>
      <c r="H17" s="90"/>
      <c r="I17" s="91"/>
    </row>
    <row r="18" spans="1:9" ht="29.25" customHeight="1" x14ac:dyDescent="0.2">
      <c r="A18" s="68" t="s">
        <v>8</v>
      </c>
      <c r="B18" s="94" t="s">
        <v>115</v>
      </c>
      <c r="C18" s="94"/>
      <c r="D18" s="94"/>
      <c r="E18" s="94"/>
      <c r="F18" s="94"/>
      <c r="G18" s="94"/>
      <c r="H18" s="94"/>
      <c r="I18" s="95"/>
    </row>
    <row r="19" spans="1:9" ht="116.25" customHeight="1" x14ac:dyDescent="0.2">
      <c r="A19" s="68" t="s">
        <v>57</v>
      </c>
      <c r="B19" s="94" t="s">
        <v>116</v>
      </c>
      <c r="C19" s="94"/>
      <c r="D19" s="94"/>
      <c r="E19" s="94"/>
      <c r="F19" s="94"/>
      <c r="G19" s="94"/>
      <c r="H19" s="94"/>
      <c r="I19" s="95"/>
    </row>
    <row r="20" spans="1:9" s="70" customFormat="1" ht="45.75" customHeight="1" x14ac:dyDescent="0.2">
      <c r="A20" s="68" t="s">
        <v>64</v>
      </c>
      <c r="B20" s="90" t="s">
        <v>65</v>
      </c>
      <c r="C20" s="90"/>
      <c r="D20" s="90"/>
      <c r="E20" s="90"/>
      <c r="F20" s="90"/>
      <c r="G20" s="90"/>
      <c r="H20" s="90"/>
      <c r="I20" s="91"/>
    </row>
    <row r="21" spans="1:9" ht="124.5" customHeight="1" x14ac:dyDescent="0.2">
      <c r="A21" s="68" t="s">
        <v>58</v>
      </c>
      <c r="B21" s="94" t="s">
        <v>117</v>
      </c>
      <c r="C21" s="94"/>
      <c r="D21" s="94"/>
      <c r="E21" s="94"/>
      <c r="F21" s="94"/>
      <c r="G21" s="94"/>
      <c r="H21" s="94"/>
      <c r="I21" s="95"/>
    </row>
    <row r="22" spans="1:9" ht="270" customHeight="1" x14ac:dyDescent="0.2">
      <c r="A22" s="68" t="s">
        <v>4</v>
      </c>
      <c r="B22" s="90" t="s">
        <v>134</v>
      </c>
      <c r="C22" s="90"/>
      <c r="D22" s="90"/>
      <c r="E22" s="90"/>
      <c r="F22" s="90"/>
      <c r="G22" s="90"/>
      <c r="H22" s="90"/>
      <c r="I22" s="91"/>
    </row>
    <row r="23" spans="1:9" ht="18" customHeight="1" x14ac:dyDescent="0.2">
      <c r="A23" s="68" t="s">
        <v>24</v>
      </c>
      <c r="B23" s="90" t="s">
        <v>28</v>
      </c>
      <c r="C23" s="90"/>
      <c r="D23" s="90"/>
      <c r="E23" s="90"/>
      <c r="F23" s="90"/>
      <c r="G23" s="90"/>
      <c r="H23" s="90"/>
      <c r="I23" s="91"/>
    </row>
    <row r="24" spans="1:9" ht="66.75" customHeight="1" x14ac:dyDescent="0.2">
      <c r="A24" s="68" t="s">
        <v>10</v>
      </c>
      <c r="B24" s="90" t="s">
        <v>36</v>
      </c>
      <c r="C24" s="90"/>
      <c r="D24" s="90"/>
      <c r="E24" s="90"/>
      <c r="F24" s="90"/>
      <c r="G24" s="90"/>
      <c r="H24" s="90"/>
      <c r="I24" s="91"/>
    </row>
    <row r="25" spans="1:9" ht="43.5" customHeight="1" x14ac:dyDescent="0.2">
      <c r="A25" s="68" t="s">
        <v>25</v>
      </c>
      <c r="B25" s="90" t="s">
        <v>37</v>
      </c>
      <c r="C25" s="90"/>
      <c r="D25" s="90"/>
      <c r="E25" s="90"/>
      <c r="F25" s="90"/>
      <c r="G25" s="90"/>
      <c r="H25" s="90"/>
      <c r="I25" s="91"/>
    </row>
    <row r="26" spans="1:9" ht="43.5" customHeight="1" x14ac:dyDescent="0.2">
      <c r="A26" s="68" t="s">
        <v>9</v>
      </c>
      <c r="B26" s="90" t="s">
        <v>90</v>
      </c>
      <c r="C26" s="90"/>
      <c r="D26" s="90"/>
      <c r="E26" s="90"/>
      <c r="F26" s="90"/>
      <c r="G26" s="90"/>
      <c r="H26" s="90"/>
      <c r="I26" s="91"/>
    </row>
    <row r="27" spans="1:9" ht="70.5" customHeight="1" x14ac:dyDescent="0.2">
      <c r="A27" s="68" t="s">
        <v>78</v>
      </c>
      <c r="B27" s="90" t="s">
        <v>89</v>
      </c>
      <c r="C27" s="90"/>
      <c r="D27" s="90"/>
      <c r="E27" s="90"/>
      <c r="F27" s="90"/>
      <c r="G27" s="90"/>
      <c r="H27" s="90"/>
      <c r="I27" s="91"/>
    </row>
    <row r="28" spans="1:9" ht="43.5" customHeight="1" x14ac:dyDescent="0.2">
      <c r="A28" s="68" t="s">
        <v>79</v>
      </c>
      <c r="B28" s="90" t="s">
        <v>76</v>
      </c>
      <c r="C28" s="90"/>
      <c r="D28" s="90"/>
      <c r="E28" s="90"/>
      <c r="F28" s="90"/>
      <c r="G28" s="90"/>
      <c r="H28" s="90"/>
      <c r="I28" s="91"/>
    </row>
    <row r="29" spans="1:9" ht="18.75" customHeight="1" x14ac:dyDescent="0.2">
      <c r="A29" s="69" t="s">
        <v>26</v>
      </c>
      <c r="B29" s="92" t="s">
        <v>29</v>
      </c>
      <c r="C29" s="92"/>
      <c r="D29" s="92"/>
      <c r="E29" s="92"/>
      <c r="F29" s="92"/>
      <c r="G29" s="92"/>
      <c r="H29" s="92"/>
      <c r="I29" s="93"/>
    </row>
    <row r="30" spans="1:9" ht="14.25" customHeight="1" x14ac:dyDescent="0.2">
      <c r="A30" s="68"/>
      <c r="B30" s="90"/>
      <c r="C30" s="90"/>
      <c r="D30" s="90"/>
      <c r="E30" s="90"/>
      <c r="F30" s="90"/>
      <c r="G30" s="90"/>
      <c r="H30" s="90"/>
      <c r="I30" s="91"/>
    </row>
    <row r="31" spans="1:9" ht="69.75" customHeight="1" x14ac:dyDescent="0.2">
      <c r="A31" s="68" t="s">
        <v>20</v>
      </c>
      <c r="B31" s="90" t="s">
        <v>40</v>
      </c>
      <c r="C31" s="90"/>
      <c r="D31" s="90"/>
      <c r="E31" s="90"/>
      <c r="F31" s="90"/>
      <c r="G31" s="90"/>
      <c r="H31" s="90"/>
      <c r="I31" s="91"/>
    </row>
    <row r="32" spans="1:9" ht="33" customHeight="1" x14ac:dyDescent="0.2">
      <c r="A32" s="68" t="s">
        <v>80</v>
      </c>
      <c r="B32" s="90" t="s">
        <v>41</v>
      </c>
      <c r="C32" s="90"/>
      <c r="D32" s="90"/>
      <c r="E32" s="90"/>
      <c r="F32" s="90"/>
      <c r="G32" s="90"/>
      <c r="H32" s="90"/>
      <c r="I32" s="91"/>
    </row>
    <row r="33" spans="1:9" ht="15" customHeight="1" x14ac:dyDescent="0.2">
      <c r="A33" s="68" t="s">
        <v>81</v>
      </c>
      <c r="B33" s="90" t="s">
        <v>31</v>
      </c>
      <c r="C33" s="90"/>
      <c r="D33" s="90"/>
      <c r="E33" s="90"/>
      <c r="F33" s="90"/>
      <c r="G33" s="90"/>
      <c r="H33" s="90"/>
      <c r="I33" s="91"/>
    </row>
    <row r="34" spans="1:9" ht="30.75" customHeight="1" x14ac:dyDescent="0.2">
      <c r="A34" s="68" t="s">
        <v>13</v>
      </c>
      <c r="B34" s="90" t="s">
        <v>0</v>
      </c>
      <c r="C34" s="90"/>
      <c r="D34" s="90"/>
      <c r="E34" s="90"/>
      <c r="F34" s="90"/>
      <c r="G34" s="90"/>
      <c r="H34" s="90"/>
      <c r="I34" s="91"/>
    </row>
    <row r="35" spans="1:9" ht="14.25" customHeight="1" x14ac:dyDescent="0.2">
      <c r="A35" s="68"/>
      <c r="B35" s="90"/>
      <c r="C35" s="90"/>
      <c r="D35" s="90"/>
      <c r="E35" s="90"/>
      <c r="F35" s="90"/>
      <c r="G35" s="90"/>
      <c r="H35" s="90"/>
      <c r="I35" s="91"/>
    </row>
    <row r="36" spans="1:9" ht="29.25" customHeight="1" x14ac:dyDescent="0.2">
      <c r="A36" s="69" t="s">
        <v>27</v>
      </c>
      <c r="B36" s="92" t="s">
        <v>32</v>
      </c>
      <c r="C36" s="92"/>
      <c r="D36" s="92"/>
      <c r="E36" s="92"/>
      <c r="F36" s="92"/>
      <c r="G36" s="92"/>
      <c r="H36" s="92"/>
      <c r="I36" s="93"/>
    </row>
    <row r="37" spans="1:9" ht="15" customHeight="1" x14ac:dyDescent="0.2">
      <c r="A37" s="69"/>
      <c r="B37" s="92"/>
      <c r="C37" s="92"/>
      <c r="D37" s="92"/>
      <c r="E37" s="92"/>
      <c r="F37" s="92"/>
      <c r="G37" s="92"/>
      <c r="H37" s="92"/>
      <c r="I37" s="93"/>
    </row>
    <row r="38" spans="1:9" ht="15" customHeight="1" x14ac:dyDescent="0.2">
      <c r="A38" s="68" t="s">
        <v>53</v>
      </c>
      <c r="B38" s="92"/>
      <c r="C38" s="92"/>
      <c r="D38" s="92"/>
      <c r="E38" s="92"/>
      <c r="F38" s="92"/>
      <c r="G38" s="92"/>
      <c r="H38" s="92"/>
      <c r="I38" s="93"/>
    </row>
    <row r="39" spans="1:9" s="70" customFormat="1" ht="112.5" customHeight="1" x14ac:dyDescent="0.2">
      <c r="A39" s="68" t="s">
        <v>68</v>
      </c>
      <c r="B39" s="92" t="s">
        <v>69</v>
      </c>
      <c r="C39" s="92"/>
      <c r="D39" s="92"/>
      <c r="E39" s="92"/>
      <c r="F39" s="92"/>
      <c r="G39" s="92"/>
      <c r="H39" s="92"/>
      <c r="I39" s="93"/>
    </row>
    <row r="40" spans="1:9" s="70" customFormat="1" ht="33.75" customHeight="1" x14ac:dyDescent="0.2">
      <c r="A40" s="68" t="s">
        <v>66</v>
      </c>
      <c r="B40" s="92" t="s">
        <v>67</v>
      </c>
      <c r="C40" s="92"/>
      <c r="D40" s="92"/>
      <c r="E40" s="92"/>
      <c r="F40" s="92"/>
      <c r="G40" s="92"/>
      <c r="H40" s="92"/>
      <c r="I40" s="93"/>
    </row>
    <row r="41" spans="1:9" ht="17.25" customHeight="1" x14ac:dyDescent="0.2">
      <c r="A41" s="68" t="s">
        <v>82</v>
      </c>
      <c r="B41" s="92" t="s">
        <v>70</v>
      </c>
      <c r="C41" s="92"/>
      <c r="D41" s="92"/>
      <c r="E41" s="92"/>
      <c r="F41" s="92"/>
      <c r="G41" s="92"/>
      <c r="H41" s="92"/>
      <c r="I41" s="93"/>
    </row>
    <row r="42" spans="1:9" ht="18.75" customHeight="1" x14ac:dyDescent="0.2">
      <c r="A42" s="68" t="s">
        <v>83</v>
      </c>
      <c r="B42" s="92" t="s">
        <v>87</v>
      </c>
      <c r="C42" s="92"/>
      <c r="D42" s="92"/>
      <c r="E42" s="92"/>
      <c r="F42" s="92"/>
      <c r="G42" s="92"/>
      <c r="H42" s="92"/>
      <c r="I42" s="93"/>
    </row>
    <row r="43" spans="1:9" ht="32.25" customHeight="1" x14ac:dyDescent="0.2">
      <c r="A43" s="68" t="s">
        <v>50</v>
      </c>
      <c r="B43" s="92" t="s">
        <v>71</v>
      </c>
      <c r="C43" s="92"/>
      <c r="D43" s="92"/>
      <c r="E43" s="92"/>
      <c r="F43" s="92"/>
      <c r="G43" s="92"/>
      <c r="H43" s="92"/>
      <c r="I43" s="93"/>
    </row>
    <row r="44" spans="1:9" ht="18.75" customHeight="1" x14ac:dyDescent="0.2">
      <c r="A44" s="68" t="s">
        <v>51</v>
      </c>
      <c r="B44" s="92" t="s">
        <v>88</v>
      </c>
      <c r="C44" s="92"/>
      <c r="D44" s="92"/>
      <c r="E44" s="92"/>
      <c r="F44" s="92"/>
      <c r="G44" s="92"/>
      <c r="H44" s="92"/>
      <c r="I44" s="93"/>
    </row>
    <row r="45" spans="1:9" ht="16.5" customHeight="1" x14ac:dyDescent="0.2">
      <c r="A45" s="68" t="s">
        <v>60</v>
      </c>
      <c r="B45" s="90" t="s">
        <v>72</v>
      </c>
      <c r="C45" s="90"/>
      <c r="D45" s="90"/>
      <c r="E45" s="90"/>
      <c r="F45" s="90"/>
      <c r="G45" s="90"/>
      <c r="H45" s="90"/>
      <c r="I45" s="91"/>
    </row>
    <row r="46" spans="1:9" ht="17.25" customHeight="1" x14ac:dyDescent="0.2">
      <c r="A46" s="68" t="s">
        <v>49</v>
      </c>
      <c r="B46" s="92" t="s">
        <v>74</v>
      </c>
      <c r="C46" s="92"/>
      <c r="D46" s="92"/>
      <c r="E46" s="92"/>
      <c r="F46" s="92"/>
      <c r="G46" s="92"/>
      <c r="H46" s="92"/>
      <c r="I46" s="93"/>
    </row>
    <row r="47" spans="1:9" ht="16.5" customHeight="1" x14ac:dyDescent="0.2">
      <c r="A47" s="69" t="s">
        <v>48</v>
      </c>
      <c r="B47" s="92" t="s">
        <v>73</v>
      </c>
      <c r="C47" s="92"/>
      <c r="D47" s="92"/>
      <c r="E47" s="92"/>
      <c r="F47" s="92"/>
      <c r="G47" s="92"/>
      <c r="H47" s="92"/>
      <c r="I47" s="93"/>
    </row>
    <row r="48" spans="1:9" ht="16.5" customHeight="1" x14ac:dyDescent="0.2">
      <c r="A48" s="68" t="s">
        <v>52</v>
      </c>
      <c r="B48" s="92" t="s">
        <v>75</v>
      </c>
      <c r="C48" s="92"/>
      <c r="D48" s="92"/>
      <c r="E48" s="92"/>
      <c r="F48" s="92"/>
      <c r="G48" s="92"/>
      <c r="H48" s="92"/>
      <c r="I48" s="93"/>
    </row>
    <row r="49" spans="1:9" x14ac:dyDescent="0.2">
      <c r="A49" s="71"/>
      <c r="B49" s="99"/>
      <c r="C49" s="100"/>
      <c r="D49" s="100"/>
      <c r="E49" s="100"/>
      <c r="F49" s="100"/>
      <c r="G49" s="100"/>
      <c r="H49" s="100"/>
      <c r="I49" s="101"/>
    </row>
    <row r="50" spans="1:9" x14ac:dyDescent="0.2">
      <c r="A50" s="69" t="s">
        <v>91</v>
      </c>
      <c r="B50" s="99"/>
      <c r="C50" s="100"/>
      <c r="D50" s="100"/>
      <c r="E50" s="100"/>
      <c r="F50" s="100"/>
      <c r="G50" s="100"/>
      <c r="H50" s="100"/>
      <c r="I50" s="101"/>
    </row>
    <row r="51" spans="1:9" ht="25.5" customHeight="1" x14ac:dyDescent="0.2">
      <c r="A51" s="69" t="s">
        <v>54</v>
      </c>
      <c r="B51" s="92" t="s">
        <v>98</v>
      </c>
      <c r="C51" s="92"/>
      <c r="D51" s="92"/>
      <c r="E51" s="92"/>
      <c r="F51" s="92"/>
      <c r="G51" s="92"/>
      <c r="H51" s="92"/>
      <c r="I51" s="93"/>
    </row>
    <row r="52" spans="1:9" ht="19.5" customHeight="1" x14ac:dyDescent="0.2">
      <c r="A52" s="68" t="s">
        <v>17</v>
      </c>
      <c r="B52" s="90" t="s">
        <v>30</v>
      </c>
      <c r="C52" s="90"/>
      <c r="D52" s="90"/>
      <c r="E52" s="90"/>
      <c r="F52" s="90"/>
      <c r="G52" s="90"/>
      <c r="H52" s="90"/>
      <c r="I52" s="91"/>
    </row>
    <row r="53" spans="1:9" s="56" customFormat="1" ht="40.5" customHeight="1" x14ac:dyDescent="0.2">
      <c r="A53" s="72" t="s">
        <v>92</v>
      </c>
      <c r="B53" s="102" t="s">
        <v>96</v>
      </c>
      <c r="C53" s="103"/>
      <c r="D53" s="103"/>
      <c r="E53" s="103"/>
      <c r="F53" s="103"/>
      <c r="G53" s="103"/>
      <c r="H53" s="103"/>
      <c r="I53" s="104"/>
    </row>
    <row r="54" spans="1:9" ht="18" customHeight="1" x14ac:dyDescent="0.2">
      <c r="A54" s="72" t="s">
        <v>93</v>
      </c>
      <c r="B54" s="82" t="s">
        <v>97</v>
      </c>
      <c r="C54" s="83"/>
      <c r="D54" s="83"/>
      <c r="E54" s="83"/>
      <c r="F54" s="83"/>
      <c r="G54" s="83"/>
      <c r="H54" s="83"/>
      <c r="I54" s="84"/>
    </row>
    <row r="55" spans="1:9" ht="18" customHeight="1" x14ac:dyDescent="0.2">
      <c r="A55" s="72" t="s">
        <v>94</v>
      </c>
      <c r="B55" s="82" t="s">
        <v>99</v>
      </c>
      <c r="C55" s="83"/>
      <c r="D55" s="83"/>
      <c r="E55" s="83"/>
      <c r="F55" s="83"/>
      <c r="G55" s="83"/>
      <c r="H55" s="83"/>
      <c r="I55" s="84"/>
    </row>
    <row r="56" spans="1:9" ht="33" customHeight="1" x14ac:dyDescent="0.2">
      <c r="A56" s="72" t="s">
        <v>101</v>
      </c>
      <c r="B56" s="82" t="s">
        <v>103</v>
      </c>
      <c r="C56" s="83"/>
      <c r="D56" s="83"/>
      <c r="E56" s="83"/>
      <c r="F56" s="83"/>
      <c r="G56" s="83"/>
      <c r="H56" s="83"/>
      <c r="I56" s="84"/>
    </row>
    <row r="57" spans="1:9" ht="33" customHeight="1" x14ac:dyDescent="0.2">
      <c r="A57" s="72" t="s">
        <v>102</v>
      </c>
      <c r="B57" s="82" t="s">
        <v>104</v>
      </c>
      <c r="C57" s="83"/>
      <c r="D57" s="83"/>
      <c r="E57" s="83"/>
      <c r="F57" s="83"/>
      <c r="G57" s="83"/>
      <c r="H57" s="83"/>
      <c r="I57" s="84"/>
    </row>
    <row r="58" spans="1:9" ht="29.25" customHeight="1" x14ac:dyDescent="0.2">
      <c r="A58" s="72" t="s">
        <v>95</v>
      </c>
      <c r="B58" s="82" t="s">
        <v>100</v>
      </c>
      <c r="C58" s="83"/>
      <c r="D58" s="83"/>
      <c r="E58" s="83"/>
      <c r="F58" s="83"/>
      <c r="G58" s="83"/>
      <c r="H58" s="83"/>
      <c r="I58" s="84"/>
    </row>
    <row r="59" spans="1:9" ht="14.25" customHeight="1" x14ac:dyDescent="0.2">
      <c r="A59" s="68"/>
      <c r="B59" s="92"/>
      <c r="C59" s="92"/>
      <c r="D59" s="92"/>
      <c r="E59" s="92"/>
      <c r="F59" s="92"/>
      <c r="G59" s="92"/>
      <c r="H59" s="92"/>
      <c r="I59" s="93"/>
    </row>
    <row r="60" spans="1:9" ht="168" customHeight="1" x14ac:dyDescent="0.2">
      <c r="A60" s="68" t="s">
        <v>86</v>
      </c>
      <c r="B60" s="92" t="s">
        <v>118</v>
      </c>
      <c r="C60" s="92"/>
      <c r="D60" s="92"/>
      <c r="E60" s="92"/>
      <c r="F60" s="92"/>
      <c r="G60" s="92"/>
      <c r="H60" s="92"/>
      <c r="I60" s="93"/>
    </row>
    <row r="61" spans="1:9" ht="14.25" customHeight="1" x14ac:dyDescent="0.2">
      <c r="A61" s="73"/>
      <c r="B61" s="90"/>
      <c r="C61" s="90"/>
      <c r="D61" s="90"/>
      <c r="E61" s="90"/>
      <c r="F61" s="90"/>
      <c r="G61" s="90"/>
      <c r="H61" s="90"/>
      <c r="I61" s="91"/>
    </row>
    <row r="62" spans="1:9" ht="31.5" customHeight="1" x14ac:dyDescent="0.2">
      <c r="A62" s="69" t="s">
        <v>14</v>
      </c>
      <c r="B62" s="92" t="s">
        <v>1</v>
      </c>
      <c r="C62" s="92"/>
      <c r="D62" s="92"/>
      <c r="E62" s="92"/>
      <c r="F62" s="92"/>
      <c r="G62" s="92"/>
      <c r="H62" s="92"/>
      <c r="I62" s="93"/>
    </row>
    <row r="63" spans="1:9" ht="29.25" customHeight="1" thickBot="1" x14ac:dyDescent="0.25">
      <c r="A63" s="74" t="s">
        <v>61</v>
      </c>
      <c r="B63" s="105" t="s">
        <v>85</v>
      </c>
      <c r="C63" s="105"/>
      <c r="D63" s="105"/>
      <c r="E63" s="105"/>
      <c r="F63" s="105"/>
      <c r="G63" s="105"/>
      <c r="H63" s="105"/>
      <c r="I63" s="106"/>
    </row>
    <row r="64" spans="1:9" x14ac:dyDescent="0.2">
      <c r="A64" s="75"/>
    </row>
  </sheetData>
  <mergeCells count="57">
    <mergeCell ref="B63:I63"/>
    <mergeCell ref="B57:I57"/>
    <mergeCell ref="B58:I58"/>
    <mergeCell ref="B59:I59"/>
    <mergeCell ref="B60:I60"/>
    <mergeCell ref="B61:I61"/>
    <mergeCell ref="B62:I62"/>
    <mergeCell ref="B56:I56"/>
    <mergeCell ref="B45:I45"/>
    <mergeCell ref="B46:I46"/>
    <mergeCell ref="B47:I47"/>
    <mergeCell ref="B48:I48"/>
    <mergeCell ref="B49:I49"/>
    <mergeCell ref="B50:I50"/>
    <mergeCell ref="B51:I51"/>
    <mergeCell ref="B52:I52"/>
    <mergeCell ref="B53:I53"/>
    <mergeCell ref="B54:I54"/>
    <mergeCell ref="B55:I55"/>
    <mergeCell ref="B44:I44"/>
    <mergeCell ref="B33:I33"/>
    <mergeCell ref="B34:I34"/>
    <mergeCell ref="B35:I35"/>
    <mergeCell ref="B36:I36"/>
    <mergeCell ref="B37:I37"/>
    <mergeCell ref="B38:I38"/>
    <mergeCell ref="B39:I39"/>
    <mergeCell ref="B40:I40"/>
    <mergeCell ref="B41:I41"/>
    <mergeCell ref="B42:I42"/>
    <mergeCell ref="B43:I43"/>
    <mergeCell ref="B32:I32"/>
    <mergeCell ref="B21:I21"/>
    <mergeCell ref="B22:I22"/>
    <mergeCell ref="B23:I23"/>
    <mergeCell ref="B24:I24"/>
    <mergeCell ref="B25:I25"/>
    <mergeCell ref="B26:I26"/>
    <mergeCell ref="B27:I27"/>
    <mergeCell ref="B28:I28"/>
    <mergeCell ref="B29:I29"/>
    <mergeCell ref="B30:I30"/>
    <mergeCell ref="B31:I31"/>
    <mergeCell ref="B20:I20"/>
    <mergeCell ref="B7:I7"/>
    <mergeCell ref="B8:I8"/>
    <mergeCell ref="B9:I9"/>
    <mergeCell ref="B10:I10"/>
    <mergeCell ref="B12:I12"/>
    <mergeCell ref="B13:I13"/>
    <mergeCell ref="B14:I14"/>
    <mergeCell ref="B16:I16"/>
    <mergeCell ref="B17:I17"/>
    <mergeCell ref="B18:I18"/>
    <mergeCell ref="B19:I19"/>
    <mergeCell ref="B11:I11"/>
    <mergeCell ref="B15:I15"/>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Totale fiskerier</vt:lpstr>
      <vt:lpstr>Merknader - metodiske endringer</vt:lpstr>
      <vt:lpstr>Definisjoner</vt:lpstr>
      <vt:lpstr>'Totale fiskerier'!Utskriftstitler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2015-11-19T15:49:17Z</cp:lastPrinted>
  <dcterms:created xsi:type="dcterms:W3CDTF">2006-05-29T11:01:26Z</dcterms:created>
  <dcterms:modified xsi:type="dcterms:W3CDTF">2024-02-27T09:19:27Z</dcterms:modified>
</cp:coreProperties>
</file>