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1.5 Lønnsomhet fiskeflåten\14 Historiske tidsserier\Bedriftsokonomisk\3_Bunnfisk\"/>
    </mc:Choice>
  </mc:AlternateContent>
  <xr:revisionPtr revIDLastSave="0" documentId="13_ncr:1_{A4BE799A-2B53-433E-8AA2-B86552FF69FD}" xr6:coauthVersionLast="47" xr6:coauthVersionMax="47" xr10:uidLastSave="{00000000-0000-0000-0000-000000000000}"/>
  <bookViews>
    <workbookView xWindow="-120" yWindow="-120" windowWidth="29040" windowHeight="15840" xr2:uid="{00000000-000D-0000-FFFF-FFFF00000000}"/>
  </bookViews>
  <sheets>
    <sheet name="Bunnfiskerier" sheetId="4" r:id="rId1"/>
    <sheet name="Merknader - metodiske endringer" sheetId="10" r:id="rId2"/>
    <sheet name="Definisjoner" sheetId="11" r:id="rId3"/>
  </sheets>
  <definedNames>
    <definedName name="_xlnm.Print_Titles" localSheetId="0">Bunnfiskerier!$A:$A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70" i="4" l="1"/>
  <c r="AR69" i="4"/>
  <c r="AR68" i="4"/>
  <c r="AR67" i="4"/>
  <c r="AR66" i="4"/>
  <c r="AR65" i="4"/>
  <c r="AR64" i="4"/>
  <c r="AR63" i="4"/>
  <c r="AR59" i="4"/>
  <c r="AR45" i="4"/>
  <c r="AR43" i="4"/>
  <c r="AR38" i="4"/>
  <c r="AR36" i="4"/>
  <c r="AQ66" i="4"/>
  <c r="AQ70" i="4"/>
  <c r="AQ59" i="4"/>
  <c r="AQ67" i="4" s="1"/>
  <c r="AQ43" i="4"/>
  <c r="AQ36" i="4"/>
  <c r="AQ38" i="4" s="1"/>
  <c r="AP36" i="4"/>
  <c r="AP38" i="4" s="1"/>
  <c r="AP43" i="4"/>
  <c r="AP59" i="4"/>
  <c r="AP67" i="4" s="1"/>
  <c r="AP66" i="4"/>
  <c r="AP70" i="4"/>
  <c r="AQ69" i="4" l="1"/>
  <c r="AQ68" i="4"/>
  <c r="AQ45" i="4"/>
  <c r="AQ64" i="4"/>
  <c r="AP45" i="4"/>
  <c r="AP64" i="4"/>
  <c r="AP69" i="4"/>
  <c r="AP68" i="4"/>
  <c r="AO36" i="4"/>
  <c r="AO38" i="4" s="1"/>
  <c r="AO43" i="4"/>
  <c r="AO59" i="4"/>
  <c r="AO67" i="4" s="1"/>
  <c r="AO66" i="4"/>
  <c r="AO70" i="4"/>
  <c r="AQ63" i="4" l="1"/>
  <c r="AQ65" i="4"/>
  <c r="AP63" i="4"/>
  <c r="AP65" i="4"/>
  <c r="AO69" i="4"/>
  <c r="AO68" i="4"/>
  <c r="AO64" i="4"/>
  <c r="AO45" i="4"/>
  <c r="AO63" i="4" s="1"/>
  <c r="AN36" i="4"/>
  <c r="AN38" i="4" s="1"/>
  <c r="AN43" i="4"/>
  <c r="AN59" i="4"/>
  <c r="AN67" i="4" s="1"/>
  <c r="AN66" i="4"/>
  <c r="AN70" i="4"/>
  <c r="AO65" i="4" l="1"/>
  <c r="AN64" i="4"/>
  <c r="AN45" i="4"/>
  <c r="AN69" i="4"/>
  <c r="AN68" i="4"/>
  <c r="AM36" i="4"/>
  <c r="AM38" i="4" s="1"/>
  <c r="AM43" i="4"/>
  <c r="AM59" i="4"/>
  <c r="AM67" i="4" s="1"/>
  <c r="AM66" i="4"/>
  <c r="AM70" i="4"/>
  <c r="AN65" i="4" l="1"/>
  <c r="AN63" i="4"/>
  <c r="AM68" i="4"/>
  <c r="AM69" i="4"/>
  <c r="AM45" i="4"/>
  <c r="AM63" i="4" s="1"/>
  <c r="AM64" i="4"/>
  <c r="AL36" i="4"/>
  <c r="AL38" i="4" s="1"/>
  <c r="AL45" i="4" s="1"/>
  <c r="AL43" i="4"/>
  <c r="AL59" i="4"/>
  <c r="AL67" i="4" s="1"/>
  <c r="AL66" i="4"/>
  <c r="AL70" i="4"/>
  <c r="AL69" i="4" l="1"/>
  <c r="AL68" i="4"/>
  <c r="AL64" i="4"/>
  <c r="AM65" i="4"/>
  <c r="AL63" i="4"/>
  <c r="AL65" i="4"/>
  <c r="AK70" i="4"/>
  <c r="AK66" i="4"/>
  <c r="AK59" i="4"/>
  <c r="AK69" i="4" s="1"/>
  <c r="AK43" i="4"/>
  <c r="AK36" i="4"/>
  <c r="AK38" i="4" s="1"/>
  <c r="AK45" i="4" l="1"/>
  <c r="AK64" i="4"/>
  <c r="AK67" i="4"/>
  <c r="AK68" i="4"/>
  <c r="AJ70" i="4"/>
  <c r="AJ66" i="4"/>
  <c r="AJ59" i="4"/>
  <c r="AJ67" i="4" s="1"/>
  <c r="AJ43" i="4"/>
  <c r="AJ36" i="4"/>
  <c r="AJ38" i="4" s="1"/>
  <c r="AK65" i="4" l="1"/>
  <c r="AK63" i="4"/>
  <c r="AJ69" i="4"/>
  <c r="AJ68" i="4"/>
  <c r="AJ45" i="4"/>
  <c r="AJ64" i="4"/>
  <c r="AI70" i="4"/>
  <c r="AI66" i="4"/>
  <c r="AI59" i="4"/>
  <c r="AI68" i="4" s="1"/>
  <c r="AI43" i="4"/>
  <c r="AI36" i="4"/>
  <c r="AI38" i="4" s="1"/>
  <c r="AH70" i="4"/>
  <c r="AH66" i="4"/>
  <c r="AH59" i="4"/>
  <c r="AH69" i="4" s="1"/>
  <c r="AH43" i="4"/>
  <c r="AH36" i="4"/>
  <c r="AH38" i="4" s="1"/>
  <c r="AH64" i="4" s="1"/>
  <c r="AG66" i="4"/>
  <c r="AG70" i="4"/>
  <c r="AG59" i="4"/>
  <c r="AG68" i="4" s="1"/>
  <c r="AG43" i="4"/>
  <c r="AG36" i="4"/>
  <c r="AG38" i="4" s="1"/>
  <c r="AF70" i="4"/>
  <c r="AF66" i="4"/>
  <c r="AF59" i="4"/>
  <c r="AF69" i="4" s="1"/>
  <c r="AF43" i="4"/>
  <c r="AF36" i="4"/>
  <c r="AF38" i="4" s="1"/>
  <c r="Z66" i="4"/>
  <c r="AA66" i="4"/>
  <c r="AB66" i="4"/>
  <c r="AC66" i="4"/>
  <c r="AD66" i="4"/>
  <c r="AE66" i="4"/>
  <c r="Z70" i="4"/>
  <c r="AA70" i="4"/>
  <c r="AB70" i="4"/>
  <c r="AC70" i="4"/>
  <c r="AD70" i="4"/>
  <c r="AE70" i="4"/>
  <c r="Y70" i="4"/>
  <c r="Y66" i="4"/>
  <c r="AE59" i="4"/>
  <c r="AE67" i="4" s="1"/>
  <c r="AE43" i="4"/>
  <c r="AE36" i="4"/>
  <c r="AE38" i="4" s="1"/>
  <c r="AE64" i="4" s="1"/>
  <c r="B36" i="4"/>
  <c r="B38" i="4" s="1"/>
  <c r="C36" i="4"/>
  <c r="C38" i="4" s="1"/>
  <c r="C64" i="4" s="1"/>
  <c r="D36" i="4"/>
  <c r="D38" i="4" s="1"/>
  <c r="E36" i="4"/>
  <c r="E38" i="4" s="1"/>
  <c r="F36" i="4"/>
  <c r="F38" i="4" s="1"/>
  <c r="F64" i="4" s="1"/>
  <c r="G36" i="4"/>
  <c r="H36" i="4"/>
  <c r="H38" i="4" s="1"/>
  <c r="I36" i="4"/>
  <c r="I38" i="4" s="1"/>
  <c r="J36" i="4"/>
  <c r="J38" i="4" s="1"/>
  <c r="J64" i="4" s="1"/>
  <c r="K36" i="4"/>
  <c r="K38" i="4" s="1"/>
  <c r="K64" i="4" s="1"/>
  <c r="L36" i="4"/>
  <c r="L38" i="4" s="1"/>
  <c r="M36" i="4"/>
  <c r="M38" i="4" s="1"/>
  <c r="N36" i="4"/>
  <c r="N38" i="4" s="1"/>
  <c r="N64" i="4" s="1"/>
  <c r="O36" i="4"/>
  <c r="O38" i="4" s="1"/>
  <c r="O64" i="4" s="1"/>
  <c r="P36" i="4"/>
  <c r="P38" i="4" s="1"/>
  <c r="Q36" i="4"/>
  <c r="Q38" i="4" s="1"/>
  <c r="R36" i="4"/>
  <c r="R38" i="4" s="1"/>
  <c r="R64" i="4" s="1"/>
  <c r="S36" i="4"/>
  <c r="S38" i="4" s="1"/>
  <c r="S64" i="4" s="1"/>
  <c r="T36" i="4"/>
  <c r="T38" i="4" s="1"/>
  <c r="U36" i="4"/>
  <c r="U38" i="4" s="1"/>
  <c r="V36" i="4"/>
  <c r="V38" i="4" s="1"/>
  <c r="V64" i="4" s="1"/>
  <c r="W36" i="4"/>
  <c r="W38" i="4" s="1"/>
  <c r="W64" i="4" s="1"/>
  <c r="X36" i="4"/>
  <c r="X38" i="4" s="1"/>
  <c r="Y36" i="4"/>
  <c r="Y38" i="4" s="1"/>
  <c r="Y64" i="4" s="1"/>
  <c r="Z36" i="4"/>
  <c r="Z38" i="4" s="1"/>
  <c r="Z64" i="4" s="1"/>
  <c r="AA36" i="4"/>
  <c r="AA38" i="4" s="1"/>
  <c r="AA64" i="4" s="1"/>
  <c r="AB36" i="4"/>
  <c r="AB38" i="4" s="1"/>
  <c r="AC36" i="4"/>
  <c r="AC38" i="4" s="1"/>
  <c r="AD36" i="4"/>
  <c r="AD38" i="4" s="1"/>
  <c r="AD64" i="4" s="1"/>
  <c r="G38" i="4"/>
  <c r="G64" i="4" s="1"/>
  <c r="B59" i="4"/>
  <c r="C59" i="4"/>
  <c r="D59" i="4"/>
  <c r="E59" i="4"/>
  <c r="F59" i="4"/>
  <c r="G59" i="4"/>
  <c r="H59" i="4"/>
  <c r="I59" i="4"/>
  <c r="J59" i="4"/>
  <c r="K59" i="4"/>
  <c r="L59" i="4"/>
  <c r="M59" i="4"/>
  <c r="N59" i="4"/>
  <c r="O59" i="4"/>
  <c r="P59" i="4"/>
  <c r="Q59" i="4"/>
  <c r="R59" i="4"/>
  <c r="S59" i="4"/>
  <c r="T59" i="4"/>
  <c r="U59" i="4"/>
  <c r="V59" i="4"/>
  <c r="W59" i="4"/>
  <c r="X59" i="4"/>
  <c r="Y59" i="4"/>
  <c r="Y69" i="4" s="1"/>
  <c r="Z59" i="4"/>
  <c r="Z67" i="4" s="1"/>
  <c r="AA59" i="4"/>
  <c r="AA67" i="4" s="1"/>
  <c r="AB59" i="4"/>
  <c r="AB67" i="4" s="1"/>
  <c r="AC59" i="4"/>
  <c r="AC67" i="4" s="1"/>
  <c r="AD59" i="4"/>
  <c r="AD67" i="4" s="1"/>
  <c r="B45" i="4" l="1"/>
  <c r="B64" i="4"/>
  <c r="Q64" i="4"/>
  <c r="Q45" i="4"/>
  <c r="I64" i="4"/>
  <c r="I45" i="4"/>
  <c r="Y45" i="4"/>
  <c r="AJ65" i="4"/>
  <c r="AJ63" i="4"/>
  <c r="AI45" i="4"/>
  <c r="AI65" i="4" s="1"/>
  <c r="X64" i="4"/>
  <c r="X45" i="4"/>
  <c r="P64" i="4"/>
  <c r="P45" i="4"/>
  <c r="H64" i="4"/>
  <c r="H45" i="4"/>
  <c r="AC64" i="4"/>
  <c r="AC45" i="4"/>
  <c r="AC65" i="4" s="1"/>
  <c r="U64" i="4"/>
  <c r="U45" i="4"/>
  <c r="M64" i="4"/>
  <c r="M45" i="4"/>
  <c r="E64" i="4"/>
  <c r="E45" i="4"/>
  <c r="AB64" i="4"/>
  <c r="AB45" i="4"/>
  <c r="AB65" i="4" s="1"/>
  <c r="T64" i="4"/>
  <c r="T45" i="4"/>
  <c r="L64" i="4"/>
  <c r="L45" i="4"/>
  <c r="D64" i="4"/>
  <c r="D45" i="4"/>
  <c r="W45" i="4"/>
  <c r="O45" i="4"/>
  <c r="G45" i="4"/>
  <c r="AD45" i="4"/>
  <c r="AD65" i="4" s="1"/>
  <c r="V45" i="4"/>
  <c r="N45" i="4"/>
  <c r="F45" i="4"/>
  <c r="AA45" i="4"/>
  <c r="AA65" i="4" s="1"/>
  <c r="S45" i="4"/>
  <c r="K45" i="4"/>
  <c r="C45" i="4"/>
  <c r="Z45" i="4"/>
  <c r="Z65" i="4" s="1"/>
  <c r="R45" i="4"/>
  <c r="J45" i="4"/>
  <c r="AI69" i="4"/>
  <c r="AI67" i="4"/>
  <c r="AI63" i="4"/>
  <c r="AI64" i="4"/>
  <c r="Y67" i="4"/>
  <c r="Y68" i="4"/>
  <c r="AE69" i="4"/>
  <c r="AD69" i="4"/>
  <c r="AC69" i="4"/>
  <c r="AB69" i="4"/>
  <c r="AA69" i="4"/>
  <c r="Z69" i="4"/>
  <c r="AE68" i="4"/>
  <c r="AD68" i="4"/>
  <c r="AC68" i="4"/>
  <c r="AB68" i="4"/>
  <c r="AA68" i="4"/>
  <c r="Z68" i="4"/>
  <c r="AH45" i="4"/>
  <c r="AH67" i="4"/>
  <c r="AH68" i="4"/>
  <c r="AG69" i="4"/>
  <c r="AG67" i="4"/>
  <c r="AG64" i="4"/>
  <c r="AG45" i="4"/>
  <c r="AF45" i="4"/>
  <c r="AF64" i="4"/>
  <c r="AF68" i="4"/>
  <c r="AF67" i="4"/>
  <c r="AD63" i="4"/>
  <c r="AE45" i="4"/>
  <c r="Y65" i="4" l="1"/>
  <c r="Y63" i="4"/>
  <c r="AA63" i="4"/>
  <c r="Z63" i="4"/>
  <c r="AC63" i="4"/>
  <c r="AB63" i="4"/>
  <c r="AF63" i="4"/>
  <c r="AF65" i="4"/>
  <c r="AG63" i="4"/>
  <c r="AG65" i="4"/>
  <c r="AH63" i="4"/>
  <c r="AH65" i="4"/>
  <c r="AE63" i="4"/>
  <c r="AE65" i="4"/>
</calcChain>
</file>

<file path=xl/sharedStrings.xml><?xml version="1.0" encoding="utf-8"?>
<sst xmlns="http://schemas.openxmlformats.org/spreadsheetml/2006/main" count="189" uniqueCount="139">
  <si>
    <t>Nettofinansposter er differansen mellom finansinntekter (kostnadsreduserende driftstilskudd/likviditetstilskudd, rentesubsidier/kontraheringstilskudd, diverse finansinntekter) og diverse finanskostnader.</t>
  </si>
  <si>
    <t>Antall fartøy i utvalg er antall fartøy som resultatene i lønnsomhetsundersøkelsen er basert på. Se "Merknader - metodiske endringer" vedrørende endring i utvalgsmetode.</t>
  </si>
  <si>
    <t>År:</t>
  </si>
  <si>
    <t>Driftskostnader:</t>
  </si>
  <si>
    <t>Drivstoff</t>
  </si>
  <si>
    <t>Produktavgift</t>
  </si>
  <si>
    <t>Strukturavgift</t>
  </si>
  <si>
    <t>Agn, is, salt og emballasje</t>
  </si>
  <si>
    <t>Sosiale kostnader</t>
  </si>
  <si>
    <t>Forsikring fartøy</t>
  </si>
  <si>
    <t>Vedlikehold fartøy</t>
  </si>
  <si>
    <t>Arbeidsgodtgjørelse til mannskap</t>
  </si>
  <si>
    <t>Rentesub./kontraheringstilsk.</t>
  </si>
  <si>
    <t>Netto finansposter</t>
  </si>
  <si>
    <t>Antall fartøy i utvalg</t>
  </si>
  <si>
    <t>Lønnsomhetsundersøkelse for fiskeflåten</t>
  </si>
  <si>
    <t>Tidsserie:</t>
  </si>
  <si>
    <t>Driftsmargin</t>
  </si>
  <si>
    <t>Endringer i populasjonen</t>
  </si>
  <si>
    <t>Ny utvalgsplan og estimeringsmetode</t>
  </si>
  <si>
    <t>Rentesubsidier/Kontraheringstilskudd</t>
  </si>
  <si>
    <t>Definisjoner</t>
  </si>
  <si>
    <t>Veid gjennomsnitt per fartøy - som vekter har en benyttet antall fartøy i massen</t>
  </si>
  <si>
    <t>Driftsinntekter</t>
  </si>
  <si>
    <t>Agn, is salt og emballasje</t>
  </si>
  <si>
    <t>Vedlikehold/nyanskaffelse redskap</t>
  </si>
  <si>
    <t>Driftsresultat</t>
  </si>
  <si>
    <t>Ordinært resultat før skatt</t>
  </si>
  <si>
    <t>Her inngår kostnader til agn, konservering av fisk og emballasje.</t>
  </si>
  <si>
    <t>Driftsresultatet er resultatet av driftsaktivitetene til fartøyet; differansen mellom driftsinntektene og sum driftskostnader.</t>
  </si>
  <si>
    <t>Dette nøkkeltallet viser hvor mye som tjenes på hver 100 kr solgt (Driftsresultat*100%/Driftsinntekter).</t>
  </si>
  <si>
    <t>Her inngår rentekostnader i tillegg til andre finanskostnader (inkl. tap på fordringer og gjeld i utenlandsk valuta som følge av valutakursendringer).</t>
  </si>
  <si>
    <t>Ordinært resultat før skatt er driftsresultatet tillagt netto finansposter. Denne resultatstørrelsen tar hensyn til bedriftens finansiering, og gir dermed et bilde av den ordinære inntjeningen i året.</t>
  </si>
  <si>
    <t>Endringer i metode/underliggende forutsetninger</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</si>
  <si>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</si>
  <si>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</si>
  <si>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</si>
  <si>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</si>
  <si>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</si>
  <si>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1980-2001</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</si>
  <si>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</si>
  <si>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Her inngår renteinntekter og eventuelle rentesubsidier/kontraheringstilskudd (fra 1999) i tillegg til andre finansinntekter (inkl. gevinst på fordringer og gjeld i utenlandsk valuta som følge av valutakursendringer).</t>
  </si>
  <si>
    <t>Driftsmargin (%)</t>
  </si>
  <si>
    <t>Veid gjennomsnitt per fartøy</t>
  </si>
  <si>
    <t>Vedlikehold/nyanskaffelser redskap</t>
  </si>
  <si>
    <t>Kontrollavgift</t>
  </si>
  <si>
    <t>Sum omløpsmidler</t>
  </si>
  <si>
    <t>Sum eiendeler</t>
  </si>
  <si>
    <t>Langsiktig gjeld</t>
  </si>
  <si>
    <t>Kortsiktig gjeld</t>
  </si>
  <si>
    <t>Sum egenkapital og gjeld</t>
  </si>
  <si>
    <t>Balansestørrelser:</t>
  </si>
  <si>
    <t>Totalkapitalrentabilitet (%)</t>
  </si>
  <si>
    <t>Pensjonstrekk</t>
  </si>
  <si>
    <t>Egenkapital</t>
  </si>
  <si>
    <t>Antall fartøy i populasjon</t>
  </si>
  <si>
    <t>Avskrivning fartøy</t>
  </si>
  <si>
    <t>Avskrivning fisketillatelser</t>
  </si>
  <si>
    <t>Fiskefartøy</t>
  </si>
  <si>
    <t>Fisketillatelser</t>
  </si>
  <si>
    <t>Antall driftsdøgn</t>
  </si>
  <si>
    <t>Bedriftsøkonomisk perspektiv</t>
  </si>
  <si>
    <t>Endring fra samfunnsøkonomisk perspektiv til bedriftsøkonomisk perspektiv</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</si>
  <si>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</si>
  <si>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</si>
  <si>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</si>
  <si>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Avskrivninger fisketillatelser</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</si>
  <si>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</si>
  <si>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</si>
  <si>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andre varige driftsmidler inkluderes blant annet redskap, hjelpebåt, sjøbod, kai, transportmidler og langsiktige plasseringer i aksjer og andeler.</t>
  </si>
  <si>
    <t xml:space="preserve">Sum omløpsmidler består av kontanter, bankinnskudd, kortsiktig plassering av aksjer og andeler, varelager og beholdning av bunkers, proviant emballasje mv. </t>
  </si>
  <si>
    <t>Egenkapitalen er differansen mellom sum eiendeler og summen av kortsiktig og langsiktig gjeld.</t>
  </si>
  <si>
    <t>Fartøyenes kortsiktige gjeld (driftskreditt, leverandørgjeld, skyldig merverdi- og investeringsavgift osv.).</t>
  </si>
  <si>
    <t xml:space="preserve">Fartøyenes langsiktige gjeld (pantegjeld, utsatt skatt osv.). </t>
  </si>
  <si>
    <t>Sum egenkapital og gjeld er summen av "Egenkapital", "Kortsiktig gjeld" og "Langsiktig gjeld".</t>
  </si>
  <si>
    <t>Kostnader til proviant</t>
  </si>
  <si>
    <t>Andre forsikringer</t>
  </si>
  <si>
    <t>Andre kostnader</t>
  </si>
  <si>
    <t>Finansinntekter</t>
  </si>
  <si>
    <t>Finanskostnader</t>
  </si>
  <si>
    <t>Andre anleggsmidler</t>
  </si>
  <si>
    <t>Sum anleggsmidler</t>
  </si>
  <si>
    <t>Bunnfiskerier</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</si>
  <si>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</si>
  <si>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</si>
  <si>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Sum anleggsmidler er summen av "Fiskefartøy", "Fisketillatelser" og "Andre anleggsmidler".</t>
  </si>
  <si>
    <t>Sum eiendeler er summen av anleggsmidler og omløpsmidler.</t>
  </si>
  <si>
    <t>Antall fartøy i populasjon. Kriteriene for fastsettelse av populasjonen er endret over tid, se "Merknader - metodiske endringer" vedrørende endringer i populasjonen.</t>
  </si>
  <si>
    <t>Lønnsomhetsundersøkelse for fiskeflåten - Bunnfiskerier</t>
  </si>
  <si>
    <t>Nøkkeltall:</t>
  </si>
  <si>
    <t>Egenkapitalrentabilitet (%)</t>
  </si>
  <si>
    <t>Likviditetsgrad 1 (%)</t>
  </si>
  <si>
    <t>Egenkapitalandel (%)</t>
  </si>
  <si>
    <t>Andel langsiktig gjeld (%)</t>
  </si>
  <si>
    <t>Andel kortsiktig gjeld (%)</t>
  </si>
  <si>
    <t xml:space="preserve">Finansieringsgrad 1 (%) </t>
  </si>
  <si>
    <t>Egenkapitalrentabilitet gir uttrykk for avkastningen på den kapitalen som eierne har skutt inn i virksomheten (Ordinært resultat før skatt*100%/Egenkapital). I enkelte av inndelingene i lønnsomhetsundersøkelsen vil egenkapitalen være negativ. I disse tilfellene beregnes ikke egenkapitalrentabiliteten.</t>
  </si>
  <si>
    <t>Dette nøkkeltallet sier noe om virksomhetens evne til å betale sine forpliktelser etter hvert som de forfaller (Omløpsmidler*100%/Kortsiktig gjeld).</t>
  </si>
  <si>
    <t>Egenkapitalandelen viser hvor stor andel av totalkapitalen/eiendelene som er finansiert med egne midler (Egenkapital*100%/Totalkapital).</t>
  </si>
  <si>
    <t>Andel langsiktig gjeld viser hvor stor andel av totalkapitalen/eiendelene som er finansiert med langsiktig gjeld 
(Langsiktig gjeld*100%/Totalkapital).</t>
  </si>
  <si>
    <t>Andel kortsiktig gjeld viser hvor stor andel av totalkapitalen/eiendelene som er finansiert med kortsiktig gjeld 
(Kortsiktig gjeld*100%/Totalkapital).</t>
  </si>
  <si>
    <t>Nøkkeltallet sier noe om hvordan anleggsmidlene er finansiert (Anleggsmidler*100%/(Langsiktig gjeld+Egenkapital)). Dersom prosenten er mindre enn 100 indikerer dette at langsiktig gjeld og egenkapital fullt ut finansierer anleggsmidlene.</t>
  </si>
  <si>
    <t>Fartøy med fjernfisketillatelse er fra og med 2011 ikke med i populasjonen, selv om disse i utgangspunktet skulle oppfylle kravet til fangstinntekt. Fartøyene inngikk før 2011 i fartøygruppe 8 "Diverse trålere (Fiske etter sei, vassild, flatfisk m.m.)". I inndelinger etter største lengde var fartøyene plassert i størrelsesgruppen "28 meter største lengde og over".</t>
  </si>
  <si>
    <t>Undersøkelsen har gjennomgått flere metodiske endringer
som kan ha betydning ved bruk av tallmaterialet for enkelte formål (se "Merknader - metodiske endringer")</t>
  </si>
  <si>
    <t>Resultatregnskap (kr):</t>
  </si>
  <si>
    <t xml:space="preserve">Driftsinntekter </t>
  </si>
  <si>
    <t>Balansestørrelser (kr):</t>
  </si>
  <si>
    <t xml:space="preserve">Totalkapitalrentabilitet gir uttrykk for avkastningen til totalkapitalen i virksomheten (("Ordinært resultat før skatt"+"Finanskostnader")*100%/Totalkapital). Totalkapitalen er lik "Sum eiendeler". </t>
  </si>
  <si>
    <t>Sum driftskostnader</t>
  </si>
  <si>
    <t>Fiskeriforskningsavgift</t>
  </si>
  <si>
    <t>Avgift innført med virkning fra og med 1. januar 2014. Forskrift av 17. desember 2014 om innkreving av avgift til fiskeriforskning og overvåkning (fiskeriforskningsavgiften). Av § 2 fremgår det at det skal betales fiskeriforskningsavgift av brutto fangstverdi for all fangst som til enhver tid er omfattet av salgslagenes enerett til førstehåndsomsetning etter fiskesalgslagsloven. Avgiften skal dekke deler av kostnadene ved å skaffe nødvendig kunnskapsgrunnlag for fiskeriforvaltningen. Avgiften trekkes over sluttseddel på samme grunnlag som produktavgift og pensjonstrekk (brutto fangstinntekt fratrukket lagsavgift).</t>
  </si>
  <si>
    <t>Endringer i fartøygruppering</t>
  </si>
  <si>
    <t>Det er opprettet en ny fartøygruppe, fartøygruppe 14 "Havgående krabbefartøy". Fartøygruppen består av fartøy over 28 m st.l. som fisker etter snø- og kongekrabbe. Fartøygruppen sorterer under bunnfiskerier.</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</si>
  <si>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1. juli 2008.</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</si>
  <si>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For at fartøyene skal behandles så likt som mulige beregner vi også en lott for eiere i enkeltpersonforetak, i de tilfeller hvor vi ser at eier har arbeidet ombord på fartøyet, slik at avlønning for alle som har arbeidet ombord på fartøyet inngår som en del av driftskostnadene. Ved beregning av lott forsøker en å følge overenskomsten til Norges Fiskarlag.
Proviant er inkludert i arbeidsgodtgjørelse til mannskap i undersøkelser før 1996.</t>
  </si>
  <si>
    <t>Proviant er spesifisert som egen post fra og med 1996-undersøkelsen. I tidligere undersøkelser er proviantkostnadene inkludert i posten "Arbeidsgodtgjørelse til mannskap".</t>
  </si>
  <si>
    <t>Som sosiale kostnader regnes pensjonskostnader, arbeidsgiveravgift og andre personalkostnader. For år før 2003 er pensjonstrekket inkludert i posten "Sosiale kostnader".</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</si>
  <si>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
Pensjonstrekket er i tidsseriene spesifisert som egen post fra og med 2003.</t>
  </si>
  <si>
    <t xml:space="preserve">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
Avskrivninger på fisketillatelser har det vært mulig å spesifisere i tidsseriene som egen post fra og med 2002. </t>
  </si>
  <si>
    <t>Fartøyets driftstid. Driftsdøgn inkluderer forberedelser, landligge, døgn i sjøen og avslutning av fiske. Tidligere ble driftstiden for hvert fiske regnet fra og med den dag fartøyet begynte sesongen til og med den dag det avsluttet sesongen. Enkelte fartøy hadde isteden for dato for begynnelse og slutt av den enkelte sesong oppgitt "hele året" som driftstid. I samsvar med den praksis som Fiskeridirektoratet benyttet i andre undersøkelser valgte en, dersom ikke andre opplysninger tilsa noe annet, å fastsette disse fartøyers driftstid til 330 dager (300 i undersøkelsene før 1991). Fra og med 2005-undersøkelsen er det ikke samlet inn opplysninger om de ulike sesongene. 
I de tilfeller hvor driftsdøgn ikke er oppgitt har en fra og med 1997-undersøkelsen lagt til grunn leveringsdatoer i Fiskeridirektoratets Landings- og sluttseddelregister for beregning av antall driftsdøgn. Leveringsdatoer i landings- og sluttseddelregisteret benyttes også som en kontroll mot innsendte opplysninger. 
Denne størrelsen presenteres ikke for årene 1997-2002 for enkelte grupperinger. Det ble for disse årene ikke beregnet driftsdøgn for fartøy i størrelsen 8-12,9 meter største lengde.</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</si>
  <si>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</si>
  <si>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Endringer i fartøygruppering og størrelsesgruppering</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</si>
  <si>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</si>
  <si>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Endringer i populasjonen, fartøygrupperinger og størrelsesgruppering</t>
  </si>
  <si>
    <t xml:space="preserve">Det er i 2009 undersøkelsen foretatt endringer i forhold til kriteriene for utvelging av fartøy til populasjonen. En har valgt å gå bort fra kravet om driftstid, slik at det fra og med 2009 undersøkelsen kun er knyttet krav til fangstinntekt. Kravet til fangstinntekt avhenger av fartøyets størrelse. Dette innebærer at en ikke lenger kan bruke begrepet ”helårsdrevne fartøy” om populasjonen i lønnsomhetsundersøkelsen. 
Fram til og med 2008 undersøkelsen har det vært en nedre lengdegrense for fartøyets størrelse på 8 meter største lengde. Fra og med 2009 er ikke nedre grense for fartøyets største lengde benyttet ved utvelgelse av populasjonen.
Det er i 2009 undersøkelsen gjort endringer i inndelingen av fartøygrupper og lengdegrupper. Den geografiske inndelingen faller bort fra og med 2009 undersøkelsen.
En har fra og med 2009 undersøkelsen valgt å redusere utvalget i forhold til tidligere år. En følge av reduksjonen i utvalget er at de verdiene fartøyeier oppgir for det enkelte fartøy, spesielt for størrelser i balansen, vil få større betydning for resultatet enn tidligere. Dette er spesielt aktuelt på fartøygruppenivå for grupper hvor utvalget er lavt. For fartøygrupper hvor utvalget er høyere og for sammenstillinger på høyere nivå (f. eks. for størrelsesgrupper og totalt) har reduksjonen i utvalget mindre betydning. </t>
  </si>
  <si>
    <t xml:space="preserve">I forbindelse med 2012-undersøkelsen er det gjort mindre endringer i fartøygrupperingen. Utviklingen i antall fartøy i fartøygruppe 8  "Diverse trålere (Fiske etter sei, vassild, flatfisk m.m.)" har gått i en slik retning at vi ikke lenger finner grunnlag for å presentere resultater for gruppen, og vi har derfor valgt å avslutte gruppen i forbindelse med 2012-undersøkelsen. De gjenværende fartøyene i gruppen plasseres fra og med 2012-undersøkelsen i fartøygruppe 6. Denne fartøygruppen har samtidig skiftet navn fra "Torsketrålere/Reketrålere" til "Torsketrålere inkl. trålere i andre bunnfiskerier". Det er gjort endringer i tidsseriene tilbake i tid, slik at tallene er sammenliknbare. Endringen påvirker tallene for årene 2003-2011. </t>
  </si>
  <si>
    <t>Det er gjort en endring av definisjon i grupperingen av enkelte av fartøyene innenfor pelagiske fiskerier. I «forskrift av 13.oktober 2006 nr. 1157 om spesielle tillatelser til å drive enkelte former for fiske og fangst» er det åpnet for at enkelte fartøy med nottillatelse kan få tillatelse til bruke trål i fisket, og omvendt at enkelte fartøy med pelagiske tråltillatelser kan få tillatelse til å fiske med not. For årene 2009-2012 er fartøyene, som har benyttet seg av en slik tillatelse, i undersøkelsen blitt gruppert etter det redskapet de har benyttet. I forbindelse med 2013-undersøkelsen er dette endret slik at disse fartøyene blir plassert i fartøygrupper etter hvilken rettighet fartøyet har. Denne endringen påvirker kystnotgruppene (fartøygruppene 9-11) og pelagiske trålere (fartøygruppe 13).</t>
  </si>
  <si>
    <t>1980-</t>
  </si>
  <si>
    <t>Lagsavgift</t>
  </si>
  <si>
    <r>
      <t xml:space="preserve">I forbindelse med 2003-undersøkelsen ble det gjennomført store endringer i både inndelingen av fartøygrupper og størrelsesgrupper.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sz val="10"/>
        <rFont val="Arial"/>
        <family val="2"/>
      </rPr>
      <t>fangstmuligheter</t>
    </r>
    <r>
      <rPr>
        <sz val="10"/>
        <rFont val="Arial"/>
        <family val="2"/>
      </rPr>
      <t xml:space="preserve"> fartøyene har. I tidligere undersøkelser er det </t>
    </r>
    <r>
      <rPr>
        <u/>
        <sz val="10"/>
        <rFont val="Arial"/>
        <family val="2"/>
      </rPr>
      <t>driften</t>
    </r>
    <r>
      <rPr>
        <sz val="10"/>
        <rFont val="Arial"/>
        <family val="2"/>
      </rPr>
      <t xml:space="preserve"> til fartøyene som har vært avgjørende for plassering i de ulike fartøygruppene.
Når det gjelder inndeling av flåten i størrelsesgrupper, har en tatt utgangspunkt i lengdeinndelingen i "Finnmarksmodellen" for å gruppere kystfartøyene (fartøy under 28 meter største lengde) etter fysisk størrelse. En har ikke foretatt noen videre inndeling av flåten i størrelsen 28 meter største lengde og over.</t>
    </r>
  </si>
  <si>
    <r>
      <t>Driftsinntekter er summen av inntekter fra fiske og inntekter fra annen virksomhet. I posten inngår også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Fra og med 2019 er Lagsavgift en egen post under driftskostnader. I tidligere lønnsomhetsundersøkelser ble den trukket fra fangstinntekten før vi beregnet driftsinntekter.</t>
    </r>
    <r>
      <rPr>
        <sz val="10"/>
        <color rgb="FF00B050"/>
        <rFont val="Arial"/>
        <family val="2"/>
      </rPr>
      <t xml:space="preserve"> </t>
    </r>
  </si>
  <si>
    <t>Avgift til salgslagene i forbindelse med omsetningen av fangst. Avgiften er hjemlet i Fiskesalslagslova § 9. Avgiftsatsen blir fastsatt av salgslagene selv og vil derfor variere mellom salgslagene og fra år til år.</t>
  </si>
  <si>
    <t>Offisiell statistikk</t>
  </si>
  <si>
    <t>Ressursavgift</t>
  </si>
  <si>
    <t xml:space="preserve">Avgift innført med virkning fra og med 1. januar 2005. Forskrift av 20. desember 2004 om kontrollavgift i fiskeflåten. Av § 2 fremgikk det at det skulle betales kontrollavgift av brutto fangstverdi for all fangst som til enhver tid var omfattet av salgslagenes enerett til førstehåndsomsetning etter råfiskloven. Avgiften ble trukket med en sats på 0,2 prosent over sluttseddel på samme grunnlag som produktavgift, pensjonstrekk og strukturavgift (brutto fangstinntekt fratrukket lagsavgift). Avgiften opphørte 1. januar 2013.
Kontrollavgiften ble gjeninnført med virkning fra og med 1.januar 2021. Forskrift av 20. desember 2021 om innkreving av kontrollavgift i fiskeflåten. Av § 2 fremgår det at det skal betales kontrollavgift av brutto fangstverdi for all fangst av norske fartøy som til enhver tid er omfattet av salgslagenes enerett til førstehåndsomsetning etter fiskesalgslagsloven. Avgiftssatsen er 0,22 prosent. Beregningsgrunnlag for avgiften er brutto fangstverdi fratrukket lagsavgift, og avgiften blir trukket over sluttseddel. Avgiften gjelder for fartøy større en eller lik 15 meter største lengde.
</t>
  </si>
  <si>
    <t>Avgift innført med virkning fra og med 1. juli 2021. Forskrift av 18. juni 2021 om avgift på viltlevende marine ressurser. Av § 1 fremgår det at det skal betales avgift til statskassen ved førstehåndsomsetning av viltlevende marine ressurser som er høstet av norskregistrert fartøy. Avgiften skal betales med 0,42 prosent av avgiftsgrunnlaget. Avgiftsgrunnlaget er brutto salgsbeløp minus den avgift som skal betales til fiskesalgslaget etter fiskesalslagslova (brutto fangstinntekt fratrukket lagsavgift). Avgiften trekkes over sluttseddel.</t>
  </si>
  <si>
    <r>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
CO</t>
    </r>
    <r>
      <rPr>
        <vertAlign val="subscript"/>
        <sz val="10"/>
        <rFont val="Arial"/>
        <family val="2"/>
      </rPr>
      <t>2</t>
    </r>
    <r>
      <rPr>
        <sz val="10"/>
        <rFont val="Arial"/>
        <family val="2"/>
      </rPr>
      <t>-kompensasjon. Første år med utbetaling fra kompensasjonsordningen for CO</t>
    </r>
    <r>
      <rPr>
        <vertAlign val="subscript"/>
        <sz val="10"/>
        <rFont val="Arial"/>
        <family val="2"/>
      </rPr>
      <t>2</t>
    </r>
    <r>
      <rPr>
        <sz val="10"/>
        <rFont val="Arial"/>
        <family val="2"/>
      </rPr>
      <t>-avgift er 2021.  Fra og med 1. januar 2020 er det innført en kompensasjonsordning for CO</t>
    </r>
    <r>
      <rPr>
        <vertAlign val="subscript"/>
        <sz val="10"/>
        <rFont val="Arial"/>
        <family val="2"/>
      </rPr>
      <t>2</t>
    </r>
    <r>
      <rPr>
        <sz val="10"/>
        <rFont val="Arial"/>
        <family val="2"/>
      </rPr>
      <t>-avgift, jf. forskrift av 23. desember 2020 om midl. tilskudd som kompensasjon for CO</t>
    </r>
    <r>
      <rPr>
        <vertAlign val="subscript"/>
        <sz val="10"/>
        <rFont val="Arial"/>
        <family val="2"/>
      </rPr>
      <t>2</t>
    </r>
    <r>
      <rPr>
        <sz val="10"/>
        <rFont val="Arial"/>
        <family val="2"/>
      </rPr>
      <t>-avgift til fartøy som driver fiske og fangst i nære farvann. CO</t>
    </r>
    <r>
      <rPr>
        <vertAlign val="subscript"/>
        <sz val="10"/>
        <rFont val="Arial"/>
        <family val="2"/>
      </rPr>
      <t>2</t>
    </r>
    <r>
      <rPr>
        <sz val="10"/>
        <rFont val="Arial"/>
        <family val="2"/>
      </rPr>
      <t>-kompensasjon utbetales på basis av fangstverdi det foregående kalenderår, etter søknad. Ordningen administreres av Garantikassen for fiskere. 
CO</t>
    </r>
    <r>
      <rPr>
        <vertAlign val="subscript"/>
        <sz val="10"/>
        <rFont val="Arial"/>
        <family val="2"/>
      </rPr>
      <t>2</t>
    </r>
    <r>
      <rPr>
        <sz val="10"/>
        <rFont val="Arial"/>
        <family val="2"/>
      </rPr>
      <t>-kompensasjon blir i de tilfeller hvor vi kan identifisere kompensasjonsbeløpet i de tilsendte opplysningene ført til fradrag fra drivstoff. Det kan forekomme unntak.</t>
    </r>
  </si>
  <si>
    <t>Nominelle verdier</t>
  </si>
  <si>
    <t>Oppdatert pr.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</si>
</sst>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Red]\-#,##0.0"/>
    <numFmt numFmtId="167" formatCode="###,###,##0;[Red]\-###,###,##0"/>
  </numFmts>
  <fonts count="24" x14ac:knownFonts="1">
    <font>
      <sz val="10"/>
      <name val="Arial"/>
    </font>
    <font>
      <sz val="10"/>
      <name val="Arial"/>
      <family val="2"/>
    </font>
    <font>
      <sz val="10"/>
      <name val="Arial"/>
      <family val="2"/>
    </font>
    <font>
      <sz val="10"/>
      <color theme="1"/>
      <name val="Arial"/>
      <family val="2"/>
    </font>
    <font>
      <sz val="16"/>
      <color rgb="FF14406B"/>
      <name val="Arial"/>
      <family val="2"/>
    </font>
    <font>
      <sz val="8"/>
      <name val="Arial"/>
      <family val="2"/>
    </font>
    <font>
      <b/>
      <sz val="14"/>
      <name val="Arial"/>
      <family val="2"/>
    </font>
    <font>
      <sz val="14"/>
      <color rgb="FF14406B"/>
      <name val="Arial"/>
      <family val="2"/>
    </font>
    <font>
      <sz val="9"/>
      <name val="Arial"/>
      <family val="2"/>
    </font>
    <font>
      <b/>
      <sz val="9"/>
      <name val="Arial"/>
      <family val="2"/>
    </font>
    <font>
      <b/>
      <sz val="9"/>
      <color theme="0"/>
      <name val="Arial"/>
      <family val="2"/>
    </font>
    <font>
      <b/>
      <sz val="8"/>
      <name val="Arial"/>
      <family val="2"/>
    </font>
    <font>
      <sz val="11"/>
      <color rgb="FF14406B"/>
      <name val="Arial"/>
      <family val="2"/>
    </font>
    <font>
      <b/>
      <sz val="9"/>
      <color theme="1"/>
      <name val="Arial"/>
      <family val="2"/>
    </font>
    <font>
      <sz val="9"/>
      <color rgb="FFFF0000"/>
      <name val="Arial"/>
      <family val="2"/>
    </font>
    <font>
      <b/>
      <sz val="10"/>
      <name val="Arial"/>
      <family val="2"/>
    </font>
    <font>
      <u/>
      <sz val="10"/>
      <name val="Arial"/>
      <family val="2"/>
    </font>
    <font>
      <b/>
      <sz val="10"/>
      <color theme="1"/>
      <name val="Arial"/>
      <family val="2"/>
    </font>
    <font>
      <sz val="14"/>
      <name val="Arial"/>
      <family val="2"/>
    </font>
    <font>
      <sz val="10"/>
      <color rgb="FFFF0000"/>
      <name val="Arial"/>
      <family val="2"/>
    </font>
    <font>
      <b/>
      <sz val="10"/>
      <color rgb="FFFF0000"/>
      <name val="Arial"/>
      <family val="2"/>
    </font>
    <font>
      <sz val="10"/>
      <color rgb="FF00B050"/>
      <name val="Arial"/>
      <family val="2"/>
    </font>
    <font>
      <sz val="12"/>
      <color rgb="FF23AEB4"/>
      <name val="Arial"/>
      <family val="2"/>
    </font>
    <font>
      <vertAlign val="subscript"/>
      <sz val="10"/>
      <name val="Arial"/>
      <family val="2"/>
    </font>
  </fonts>
  <fills count="3">
    <fill>
      <patternFill patternType="none"/>
    </fill>
    <fill>
      <patternFill patternType="gray125"/>
    </fill>
    <fill>
      <patternFill patternType="solid">
        <fgColor rgb="FF23AEB4"/>
        <bgColor indexed="64"/>
      </patternFill>
    </fill>
  </fills>
  <borders count="22">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164" fontId="1" fillId="0" borderId="0" applyFont="0" applyFill="0" applyBorder="0" applyAlignment="0" applyProtection="0"/>
    <xf numFmtId="0" fontId="2" fillId="0" borderId="0"/>
  </cellStyleXfs>
  <cellXfs count="111">
    <xf numFmtId="0" fontId="0" fillId="0" borderId="0" xfId="0"/>
    <xf numFmtId="0" fontId="4" fillId="0" borderId="0" xfId="0" applyFont="1"/>
    <xf numFmtId="0" fontId="5" fillId="0" borderId="0" xfId="0" applyFont="1"/>
    <xf numFmtId="0" fontId="1" fillId="0" borderId="0" xfId="0" applyFont="1"/>
    <xf numFmtId="0" fontId="6" fillId="0" borderId="0" xfId="0" applyFont="1"/>
    <xf numFmtId="0" fontId="7" fillId="0" borderId="0" xfId="0" applyFont="1" applyAlignment="1"/>
    <xf numFmtId="1" fontId="1" fillId="0" borderId="0" xfId="0" applyNumberFormat="1" applyFont="1"/>
    <xf numFmtId="0" fontId="8" fillId="0" borderId="0" xfId="0" applyFont="1"/>
    <xf numFmtId="0" fontId="8" fillId="0" borderId="0" xfId="0" applyFont="1" applyAlignment="1">
      <alignment vertical="center"/>
    </xf>
    <xf numFmtId="0" fontId="9" fillId="0" borderId="0" xfId="0" applyFont="1" applyAlignment="1">
      <alignment vertical="top" wrapText="1"/>
    </xf>
    <xf numFmtId="0" fontId="1" fillId="0" borderId="0" xfId="0" applyFont="1" applyAlignment="1">
      <alignment vertical="top"/>
    </xf>
    <xf numFmtId="0" fontId="5" fillId="0" borderId="0" xfId="0" applyFont="1" applyAlignment="1">
      <alignment vertical="top"/>
    </xf>
    <xf numFmtId="1" fontId="1" fillId="0" borderId="0" xfId="0" applyNumberFormat="1" applyFont="1" applyAlignment="1">
      <alignment horizontal="right"/>
    </xf>
    <xf numFmtId="1" fontId="5" fillId="0" borderId="0" xfId="0" applyNumberFormat="1" applyFont="1" applyAlignment="1">
      <alignment horizontal="right"/>
    </xf>
    <xf numFmtId="0" fontId="10" fillId="2" borderId="16" xfId="0" applyFont="1" applyFill="1" applyBorder="1"/>
    <xf numFmtId="1" fontId="11" fillId="0" borderId="0" xfId="0" applyNumberFormat="1" applyFont="1" applyAlignment="1">
      <alignment horizontal="right"/>
    </xf>
    <xf numFmtId="0" fontId="12" fillId="0" borderId="0" xfId="0" applyFont="1" applyFill="1" applyBorder="1"/>
    <xf numFmtId="0" fontId="9" fillId="0" borderId="0" xfId="0" applyFont="1" applyFill="1" applyBorder="1"/>
    <xf numFmtId="1" fontId="11" fillId="0" borderId="0" xfId="0" applyNumberFormat="1" applyFont="1" applyFill="1" applyAlignment="1">
      <alignment horizontal="right"/>
    </xf>
    <xf numFmtId="0" fontId="13" fillId="0" borderId="0" xfId="0" applyFont="1" applyBorder="1"/>
    <xf numFmtId="3" fontId="9" fillId="0" borderId="0" xfId="0" applyNumberFormat="1" applyFont="1"/>
    <xf numFmtId="3" fontId="9" fillId="0" borderId="0" xfId="0" applyNumberFormat="1" applyFont="1" applyAlignment="1">
      <alignment vertical="top"/>
    </xf>
    <xf numFmtId="0" fontId="9" fillId="0" borderId="0" xfId="0" applyFont="1"/>
    <xf numFmtId="3" fontId="8" fillId="0" borderId="0" xfId="0" applyNumberFormat="1" applyFont="1"/>
    <xf numFmtId="165" fontId="8" fillId="0" borderId="0" xfId="0" applyNumberFormat="1" applyFont="1"/>
    <xf numFmtId="1" fontId="8" fillId="0" borderId="0" xfId="0" applyNumberFormat="1" applyFont="1"/>
    <xf numFmtId="3" fontId="14" fillId="0" borderId="0" xfId="0" applyNumberFormat="1" applyFont="1"/>
    <xf numFmtId="3" fontId="9" fillId="0" borderId="1" xfId="0" applyNumberFormat="1" applyFont="1" applyBorder="1"/>
    <xf numFmtId="0" fontId="11" fillId="0" borderId="0" xfId="0" applyFont="1"/>
    <xf numFmtId="167" fontId="9" fillId="0" borderId="0" xfId="0" applyNumberFormat="1" applyFont="1"/>
    <xf numFmtId="167" fontId="5" fillId="0" borderId="0" xfId="0" applyNumberFormat="1" applyFont="1"/>
    <xf numFmtId="165" fontId="8" fillId="0" borderId="0" xfId="0" applyNumberFormat="1" applyFont="1" applyBorder="1"/>
    <xf numFmtId="3" fontId="8" fillId="0" borderId="0" xfId="0" applyNumberFormat="1" applyFont="1" applyAlignment="1">
      <alignment vertical="top"/>
    </xf>
    <xf numFmtId="3" fontId="9" fillId="0" borderId="1" xfId="0" applyNumberFormat="1" applyFont="1" applyBorder="1" applyAlignment="1">
      <alignment vertical="top"/>
    </xf>
    <xf numFmtId="167" fontId="9" fillId="0" borderId="0" xfId="2" applyNumberFormat="1" applyFont="1"/>
    <xf numFmtId="0" fontId="12" fillId="0" borderId="0" xfId="0" applyFont="1" applyBorder="1"/>
    <xf numFmtId="3" fontId="9" fillId="0" borderId="0" xfId="0" applyNumberFormat="1" applyFont="1" applyBorder="1"/>
    <xf numFmtId="0" fontId="12" fillId="0" borderId="0" xfId="0" applyFont="1"/>
    <xf numFmtId="166" fontId="8" fillId="0" borderId="0" xfId="0" applyNumberFormat="1" applyFont="1"/>
    <xf numFmtId="166" fontId="8" fillId="0" borderId="0" xfId="0" applyNumberFormat="1" applyFont="1" applyAlignment="1">
      <alignment horizontal="right"/>
    </xf>
    <xf numFmtId="3" fontId="9" fillId="0" borderId="0" xfId="2" applyNumberFormat="1" applyFont="1"/>
    <xf numFmtId="3" fontId="9" fillId="0" borderId="0" xfId="0" applyNumberFormat="1" applyFont="1" applyAlignment="1">
      <alignment horizontal="right"/>
    </xf>
    <xf numFmtId="0" fontId="5" fillId="2" borderId="0" xfId="0" applyFont="1" applyFill="1"/>
    <xf numFmtId="0" fontId="1" fillId="2" borderId="0" xfId="0" applyFont="1" applyFill="1"/>
    <xf numFmtId="0" fontId="12" fillId="0" borderId="0" xfId="1" applyFont="1"/>
    <xf numFmtId="0" fontId="1" fillId="0" borderId="0" xfId="1" applyFont="1"/>
    <xf numFmtId="0" fontId="15" fillId="0" borderId="0" xfId="1" applyFont="1"/>
    <xf numFmtId="0" fontId="15" fillId="0" borderId="2" xfId="1" applyFont="1" applyBorder="1" applyAlignment="1">
      <alignment vertical="top"/>
    </xf>
    <xf numFmtId="0" fontId="1" fillId="0" borderId="6" xfId="1" applyFont="1" applyBorder="1" applyAlignment="1">
      <alignment vertical="top" wrapText="1"/>
    </xf>
    <xf numFmtId="0" fontId="15" fillId="0" borderId="3" xfId="1" applyFont="1" applyBorder="1" applyAlignment="1">
      <alignment horizontal="right" vertical="top"/>
    </xf>
    <xf numFmtId="0" fontId="1" fillId="0" borderId="7" xfId="1" applyFont="1" applyBorder="1" applyAlignment="1">
      <alignment vertical="top"/>
    </xf>
    <xf numFmtId="1" fontId="15" fillId="0" borderId="3" xfId="1" applyNumberFormat="1" applyFont="1" applyBorder="1" applyAlignment="1">
      <alignment vertical="top"/>
    </xf>
    <xf numFmtId="0" fontId="1" fillId="0" borderId="0" xfId="1" applyFont="1" applyAlignment="1">
      <alignment wrapText="1"/>
    </xf>
    <xf numFmtId="0" fontId="1" fillId="0" borderId="7" xfId="1" applyFont="1" applyBorder="1" applyAlignment="1">
      <alignment vertical="top" wrapText="1"/>
    </xf>
    <xf numFmtId="0" fontId="15" fillId="0" borderId="3" xfId="1" applyFont="1" applyBorder="1" applyAlignment="1">
      <alignment vertical="top"/>
    </xf>
    <xf numFmtId="0" fontId="1" fillId="0" borderId="0" xfId="3" applyFont="1"/>
    <xf numFmtId="0" fontId="15" fillId="0" borderId="3" xfId="1" applyFont="1" applyFill="1" applyBorder="1" applyAlignment="1">
      <alignment vertical="top"/>
    </xf>
    <xf numFmtId="0" fontId="17" fillId="0" borderId="18" xfId="1" applyFont="1" applyBorder="1" applyAlignment="1">
      <alignment vertical="top"/>
    </xf>
    <xf numFmtId="0" fontId="3" fillId="0" borderId="7" xfId="1" applyFont="1" applyBorder="1" applyAlignment="1">
      <alignment vertical="top"/>
    </xf>
    <xf numFmtId="0" fontId="15" fillId="0" borderId="17" xfId="1" applyFont="1" applyBorder="1" applyAlignment="1">
      <alignment vertical="top"/>
    </xf>
    <xf numFmtId="0" fontId="3" fillId="0" borderId="8" xfId="1" applyFont="1" applyBorder="1" applyAlignment="1">
      <alignment vertical="top"/>
    </xf>
    <xf numFmtId="0" fontId="4" fillId="0" borderId="0" xfId="1" applyFont="1"/>
    <xf numFmtId="0" fontId="18" fillId="0" borderId="0" xfId="1" applyFont="1"/>
    <xf numFmtId="0" fontId="17" fillId="0" borderId="2" xfId="1" applyFont="1" applyBorder="1" applyAlignment="1">
      <alignment vertical="top"/>
    </xf>
    <xf numFmtId="0" fontId="17" fillId="0" borderId="3" xfId="1" applyFont="1" applyBorder="1" applyAlignment="1">
      <alignment vertical="top"/>
    </xf>
    <xf numFmtId="0" fontId="17" fillId="0" borderId="4" xfId="1" applyFont="1" applyBorder="1" applyAlignment="1">
      <alignment vertical="top"/>
    </xf>
    <xf numFmtId="0" fontId="19" fillId="0" borderId="0" xfId="1" applyFont="1"/>
    <xf numFmtId="0" fontId="20" fillId="0" borderId="4" xfId="1" applyFont="1" applyBorder="1" applyAlignment="1">
      <alignment vertical="top"/>
    </xf>
    <xf numFmtId="166" fontId="17" fillId="0" borderId="3" xfId="1" applyNumberFormat="1" applyFont="1" applyBorder="1" applyAlignment="1">
      <alignment vertical="top"/>
    </xf>
    <xf numFmtId="0" fontId="3" fillId="0" borderId="3" xfId="1" applyFont="1" applyBorder="1" applyAlignment="1">
      <alignment vertical="top"/>
    </xf>
    <xf numFmtId="0" fontId="17" fillId="0" borderId="5" xfId="1" applyFont="1" applyBorder="1" applyAlignment="1">
      <alignment vertical="top"/>
    </xf>
    <xf numFmtId="0" fontId="16" fillId="0" borderId="0" xfId="1" applyFont="1"/>
    <xf numFmtId="0" fontId="22" fillId="0" borderId="0" xfId="0" applyFont="1" applyAlignment="1">
      <alignment horizontal="left"/>
    </xf>
    <xf numFmtId="0" fontId="1" fillId="0" borderId="0" xfId="1"/>
    <xf numFmtId="0" fontId="1" fillId="0" borderId="0" xfId="1" applyAlignment="1">
      <alignment wrapText="1"/>
    </xf>
    <xf numFmtId="0" fontId="5" fillId="0" borderId="0" xfId="0" applyFont="1" applyBorder="1"/>
    <xf numFmtId="0" fontId="1" fillId="0" borderId="14" xfId="1" applyFont="1" applyBorder="1" applyAlignment="1">
      <alignment horizontal="left" vertical="top" wrapText="1"/>
    </xf>
    <xf numFmtId="0" fontId="1" fillId="0" borderId="1" xfId="1" applyFont="1" applyBorder="1" applyAlignment="1">
      <alignment horizontal="left" vertical="top" wrapText="1"/>
    </xf>
    <xf numFmtId="0" fontId="1" fillId="0" borderId="15" xfId="1" applyFont="1" applyBorder="1" applyAlignment="1">
      <alignment horizontal="left" vertical="top" wrapText="1"/>
    </xf>
    <xf numFmtId="0" fontId="3" fillId="0" borderId="14" xfId="1" applyFont="1" applyBorder="1" applyAlignment="1">
      <alignment horizontal="left" vertical="top" wrapText="1"/>
    </xf>
    <xf numFmtId="0" fontId="3" fillId="0" borderId="1" xfId="1" applyFont="1" applyBorder="1" applyAlignment="1">
      <alignment horizontal="left" vertical="top" wrapText="1"/>
    </xf>
    <xf numFmtId="0" fontId="3" fillId="0" borderId="15" xfId="1" applyFont="1" applyBorder="1" applyAlignment="1">
      <alignment horizontal="left" vertical="top" wrapText="1"/>
    </xf>
    <xf numFmtId="0" fontId="1" fillId="0" borderId="19" xfId="1" applyFont="1" applyBorder="1" applyAlignment="1">
      <alignment horizontal="left" vertical="top" wrapText="1"/>
    </xf>
    <xf numFmtId="0" fontId="1" fillId="0" borderId="20" xfId="1" applyFont="1" applyBorder="1" applyAlignment="1">
      <alignment horizontal="left" vertical="top" wrapText="1"/>
    </xf>
    <xf numFmtId="0" fontId="1" fillId="0" borderId="21" xfId="1" applyFont="1" applyBorder="1" applyAlignment="1">
      <alignment horizontal="left" vertical="top" wrapText="1"/>
    </xf>
    <xf numFmtId="0" fontId="1" fillId="0" borderId="6" xfId="1" applyFont="1" applyBorder="1" applyAlignment="1">
      <alignment vertical="top" wrapText="1"/>
    </xf>
    <xf numFmtId="0" fontId="1" fillId="0" borderId="9" xfId="1" applyFont="1" applyBorder="1" applyAlignment="1">
      <alignment vertical="top" wrapText="1"/>
    </xf>
    <xf numFmtId="0" fontId="1" fillId="0" borderId="7" xfId="1" applyFont="1" applyBorder="1" applyAlignment="1">
      <alignment vertical="top" wrapText="1"/>
    </xf>
    <xf numFmtId="0" fontId="1" fillId="0" borderId="10" xfId="1" applyFont="1" applyBorder="1" applyAlignment="1">
      <alignment vertical="top" wrapText="1"/>
    </xf>
    <xf numFmtId="0" fontId="1" fillId="0" borderId="7" xfId="1" applyBorder="1" applyAlignment="1">
      <alignment vertical="top" wrapText="1"/>
    </xf>
    <xf numFmtId="0" fontId="1" fillId="0" borderId="10" xfId="1" applyBorder="1" applyAlignment="1">
      <alignment vertical="top" wrapText="1"/>
    </xf>
    <xf numFmtId="0" fontId="1" fillId="0" borderId="11" xfId="1" applyBorder="1" applyAlignment="1">
      <alignment vertical="top" wrapText="1"/>
    </xf>
    <xf numFmtId="0" fontId="1" fillId="0" borderId="12" xfId="1" applyBorder="1" applyAlignment="1">
      <alignment vertical="top" wrapText="1"/>
    </xf>
    <xf numFmtId="0" fontId="1" fillId="0" borderId="8" xfId="1" applyBorder="1" applyAlignment="1">
      <alignment vertical="top" wrapText="1"/>
    </xf>
    <xf numFmtId="0" fontId="1" fillId="0" borderId="13" xfId="1" applyBorder="1" applyAlignment="1">
      <alignment vertical="top" wrapText="1"/>
    </xf>
    <xf numFmtId="0" fontId="1" fillId="0" borderId="14" xfId="1" applyBorder="1" applyAlignment="1">
      <alignment horizontal="center" vertical="top" wrapText="1"/>
    </xf>
    <xf numFmtId="0" fontId="1" fillId="0" borderId="1" xfId="1" applyBorder="1" applyAlignment="1">
      <alignment horizontal="center" vertical="top" wrapText="1"/>
    </xf>
    <xf numFmtId="0" fontId="1" fillId="0" borderId="15" xfId="1" applyBorder="1" applyAlignment="1">
      <alignment horizontal="center" vertical="top" wrapText="1"/>
    </xf>
    <xf numFmtId="0" fontId="3" fillId="0" borderId="14" xfId="1" applyFont="1" applyBorder="1" applyAlignment="1" applyProtection="1">
      <alignment horizontal="left" vertical="top" wrapText="1"/>
      <protection locked="0"/>
    </xf>
    <xf numFmtId="0" fontId="3" fillId="0" borderId="1" xfId="1" applyFont="1" applyBorder="1" applyAlignment="1" applyProtection="1">
      <alignment horizontal="left" vertical="top" wrapText="1"/>
      <protection locked="0"/>
    </xf>
    <xf numFmtId="0" fontId="3" fillId="0" borderId="15" xfId="1" applyFont="1" applyBorder="1" applyAlignment="1" applyProtection="1">
      <alignment horizontal="left" vertical="top" wrapText="1"/>
      <protection locked="0"/>
    </xf>
    <xf numFmtId="0" fontId="3" fillId="0" borderId="7" xfId="1" applyFont="1" applyBorder="1" applyAlignment="1">
      <alignment vertical="top" wrapText="1"/>
    </xf>
    <xf numFmtId="0" fontId="3" fillId="0" borderId="10" xfId="1" applyFont="1" applyBorder="1" applyAlignment="1">
      <alignment vertical="top" wrapText="1"/>
    </xf>
    <xf numFmtId="0" fontId="1" fillId="0" borderId="6" xfId="1" applyBorder="1" applyAlignment="1">
      <alignment vertical="top" wrapText="1"/>
    </xf>
    <xf numFmtId="0" fontId="1" fillId="0" borderId="9" xfId="1" applyBorder="1" applyAlignment="1">
      <alignment vertical="top" wrapText="1"/>
    </xf>
    <xf numFmtId="0" fontId="1" fillId="0" borderId="14" xfId="1" applyBorder="1" applyAlignment="1">
      <alignment vertical="top" wrapText="1"/>
    </xf>
    <xf numFmtId="0" fontId="1" fillId="0" borderId="1" xfId="1" applyBorder="1" applyAlignment="1">
      <alignment vertical="top" wrapText="1"/>
    </xf>
    <xf numFmtId="0" fontId="1" fillId="0" borderId="15" xfId="1" applyBorder="1" applyAlignment="1">
      <alignment vertical="top" wrapText="1"/>
    </xf>
    <xf numFmtId="0" fontId="1" fillId="0" borderId="14" xfId="1" applyBorder="1" applyAlignment="1">
      <alignment horizontal="left" vertical="top" wrapText="1"/>
    </xf>
    <xf numFmtId="0" fontId="1" fillId="0" borderId="1" xfId="1" applyBorder="1" applyAlignment="1">
      <alignment horizontal="left" vertical="top" wrapText="1"/>
    </xf>
    <xf numFmtId="0" fontId="1" fillId="0" borderId="15" xfId="1" applyBorder="1" applyAlignment="1">
      <alignment horizontal="left" vertical="top" wrapText="1"/>
    </xf>
  </cellXfs>
  <cellStyles count="4">
    <cellStyle name="Komma" xfId="2" builtinId="3"/>
    <cellStyle name="Normal" xfId="0" builtinId="0"/>
    <cellStyle name="Normal 2" xfId="1" xr:uid="{00000000-0005-0000-0000-000002000000}"/>
    <cellStyle name="Normal 3" xfId="3" xr:uid="{00000000-0005-0000-0000-000003000000}"/>
  </cellStyles>
  <dxfs count="0"/>
  <tableStyles count="0" defaultTableStyle="TableStyleMedium9" defaultPivotStyle="PivotStyleLight16"/>
  <colors>
    <mruColors>
      <color rgb="FF14406B"/>
      <color rgb="FF0033A0"/>
      <color rgb="FFCBD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76"/>
  <sheetViews>
    <sheetView showZeros="0" tabSelected="1" zoomScaleNormal="100" workbookViewId="0">
      <pane xSplit="1" ySplit="12" topLeftCell="B13" activePane="bottomRight" state="frozen"/>
      <selection pane="topRight" activeCell="B1" sqref="B1"/>
      <selection pane="bottomLeft" activeCell="A12" sqref="A12"/>
      <selection pane="bottomRight"/>
    </sheetView>
  </sheetViews>
  <sheetFormatPr baseColWidth="10" defaultColWidth="9.140625" defaultRowHeight="12.75" x14ac:dyDescent="0.2"/>
  <cols>
    <col min="1" max="1" width="62.85546875" style="2" customWidth="1"/>
    <col min="2" max="7" width="10.7109375" style="2" customWidth="1"/>
    <col min="8" max="28" width="11.42578125" style="2" bestFit="1" customWidth="1"/>
    <col min="29" max="29" width="11.42578125" style="3" bestFit="1" customWidth="1"/>
    <col min="30" max="32" width="11.42578125" style="2" bestFit="1" customWidth="1"/>
    <col min="33" max="34" width="12.7109375" style="2" bestFit="1" customWidth="1"/>
    <col min="35" max="44" width="12.7109375" style="2" customWidth="1"/>
    <col min="45" max="16384" width="9.140625" style="2"/>
  </cols>
  <sheetData>
    <row r="1" spans="1:44" ht="20.25" x14ac:dyDescent="0.3">
      <c r="A1" s="1" t="s">
        <v>15</v>
      </c>
    </row>
    <row r="2" spans="1:44" ht="12.75" customHeight="1" x14ac:dyDescent="0.25">
      <c r="A2" s="4"/>
    </row>
    <row r="3" spans="1:44" s="3" customFormat="1" ht="18" x14ac:dyDescent="0.25">
      <c r="A3" s="5" t="s">
        <v>82</v>
      </c>
      <c r="AD3" s="6"/>
    </row>
    <row r="4" spans="1:44" s="3" customFormat="1" ht="15" x14ac:dyDescent="0.2">
      <c r="A4" s="72" t="s">
        <v>132</v>
      </c>
      <c r="AD4" s="6"/>
    </row>
    <row r="5" spans="1:44" ht="11.25" customHeight="1" x14ac:dyDescent="0.2"/>
    <row r="6" spans="1:44" x14ac:dyDescent="0.2">
      <c r="A6" s="7" t="s">
        <v>61</v>
      </c>
    </row>
    <row r="7" spans="1:44" s="3" customFormat="1" x14ac:dyDescent="0.2">
      <c r="A7" s="7" t="s">
        <v>43</v>
      </c>
    </row>
    <row r="8" spans="1:44" x14ac:dyDescent="0.2">
      <c r="A8" s="7" t="s">
        <v>137</v>
      </c>
      <c r="B8" s="3"/>
      <c r="C8" s="3"/>
      <c r="D8" s="3"/>
      <c r="E8" s="3"/>
      <c r="F8" s="3"/>
      <c r="G8" s="3"/>
      <c r="H8" s="3"/>
      <c r="I8" s="3"/>
      <c r="J8" s="3"/>
      <c r="K8" s="3"/>
      <c r="L8" s="3"/>
      <c r="M8" s="3"/>
      <c r="N8" s="3"/>
      <c r="O8" s="3"/>
      <c r="P8" s="3"/>
      <c r="Q8" s="3"/>
      <c r="R8" s="3"/>
      <c r="S8" s="3"/>
      <c r="T8" s="3"/>
      <c r="U8" s="3"/>
      <c r="V8" s="3"/>
      <c r="W8" s="3"/>
      <c r="X8" s="3"/>
      <c r="Y8" s="3"/>
      <c r="Z8" s="3"/>
    </row>
    <row r="9" spans="1:44" x14ac:dyDescent="0.2">
      <c r="A9" s="8" t="s">
        <v>138</v>
      </c>
      <c r="B9" s="3"/>
      <c r="C9" s="3"/>
      <c r="D9" s="3"/>
      <c r="E9" s="3"/>
      <c r="F9" s="3"/>
      <c r="G9" s="3"/>
      <c r="H9" s="3"/>
      <c r="I9" s="3"/>
      <c r="J9" s="3"/>
      <c r="K9" s="3"/>
      <c r="L9" s="3"/>
      <c r="M9" s="3"/>
      <c r="N9" s="3"/>
      <c r="O9" s="3"/>
      <c r="P9" s="3"/>
      <c r="Q9" s="3"/>
      <c r="R9" s="3"/>
      <c r="S9" s="3"/>
      <c r="T9" s="3"/>
      <c r="U9" s="3"/>
      <c r="V9" s="3"/>
      <c r="W9" s="3"/>
      <c r="X9" s="3"/>
      <c r="Y9" s="3"/>
      <c r="Z9" s="3"/>
    </row>
    <row r="10" spans="1:44" s="11" customFormat="1" ht="37.5" customHeight="1" x14ac:dyDescent="0.2">
      <c r="A10" s="9" t="s">
        <v>103</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C10" s="10"/>
    </row>
    <row r="11" spans="1:44" s="13" customFormat="1" x14ac:dyDescent="0.2">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C11" s="12"/>
    </row>
    <row r="12" spans="1:44" s="15" customFormat="1" ht="12" customHeight="1" x14ac:dyDescent="0.2">
      <c r="A12" s="14" t="s">
        <v>2</v>
      </c>
      <c r="B12" s="14">
        <v>1980</v>
      </c>
      <c r="C12" s="14">
        <v>1981</v>
      </c>
      <c r="D12" s="14">
        <v>1982</v>
      </c>
      <c r="E12" s="14">
        <v>1983</v>
      </c>
      <c r="F12" s="14">
        <v>1984</v>
      </c>
      <c r="G12" s="14">
        <v>1985</v>
      </c>
      <c r="H12" s="14">
        <v>1986</v>
      </c>
      <c r="I12" s="14">
        <v>1987</v>
      </c>
      <c r="J12" s="14">
        <v>1988</v>
      </c>
      <c r="K12" s="14">
        <v>1989</v>
      </c>
      <c r="L12" s="14">
        <v>1990</v>
      </c>
      <c r="M12" s="14">
        <v>1991</v>
      </c>
      <c r="N12" s="14">
        <v>1992</v>
      </c>
      <c r="O12" s="14">
        <v>1993</v>
      </c>
      <c r="P12" s="14">
        <v>1994</v>
      </c>
      <c r="Q12" s="14">
        <v>1995</v>
      </c>
      <c r="R12" s="14">
        <v>1996</v>
      </c>
      <c r="S12" s="14">
        <v>1997</v>
      </c>
      <c r="T12" s="14">
        <v>1998</v>
      </c>
      <c r="U12" s="14">
        <v>1999</v>
      </c>
      <c r="V12" s="14">
        <v>2000</v>
      </c>
      <c r="W12" s="14">
        <v>2001</v>
      </c>
      <c r="X12" s="14">
        <v>2002</v>
      </c>
      <c r="Y12" s="14">
        <v>2003</v>
      </c>
      <c r="Z12" s="14">
        <v>2004</v>
      </c>
      <c r="AA12" s="14">
        <v>2005</v>
      </c>
      <c r="AB12" s="14">
        <v>2006</v>
      </c>
      <c r="AC12" s="14">
        <v>2007</v>
      </c>
      <c r="AD12" s="14">
        <v>2008</v>
      </c>
      <c r="AE12" s="14">
        <v>2009</v>
      </c>
      <c r="AF12" s="14">
        <v>2010</v>
      </c>
      <c r="AG12" s="14">
        <v>2011</v>
      </c>
      <c r="AH12" s="14">
        <v>2012</v>
      </c>
      <c r="AI12" s="14">
        <v>2013</v>
      </c>
      <c r="AJ12" s="14">
        <v>2014</v>
      </c>
      <c r="AK12" s="14">
        <v>2015</v>
      </c>
      <c r="AL12" s="14">
        <v>2016</v>
      </c>
      <c r="AM12" s="14">
        <v>2017</v>
      </c>
      <c r="AN12" s="14">
        <v>2018</v>
      </c>
      <c r="AO12" s="14">
        <v>2019</v>
      </c>
      <c r="AP12" s="14">
        <v>2020</v>
      </c>
      <c r="AQ12" s="14">
        <v>2021</v>
      </c>
      <c r="AR12" s="14">
        <v>2022</v>
      </c>
    </row>
    <row r="13" spans="1:44" s="18" customFormat="1" ht="15" customHeight="1" x14ac:dyDescent="0.2">
      <c r="A13" s="16" t="s">
        <v>104</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44" ht="12.75" customHeight="1" x14ac:dyDescent="0.2">
      <c r="A14" s="19" t="s">
        <v>105</v>
      </c>
      <c r="B14" s="20">
        <v>632360.70650980377</v>
      </c>
      <c r="C14" s="20">
        <v>741929.39385530225</v>
      </c>
      <c r="D14" s="20">
        <v>696403.31656131474</v>
      </c>
      <c r="E14" s="20">
        <v>744934.68852904823</v>
      </c>
      <c r="F14" s="20">
        <v>740116.21446384036</v>
      </c>
      <c r="G14" s="20">
        <v>883704.81559208839</v>
      </c>
      <c r="H14" s="20">
        <v>1050299.9465927528</v>
      </c>
      <c r="I14" s="20">
        <v>1261061.3178603007</v>
      </c>
      <c r="J14" s="20">
        <v>1063484.136513158</v>
      </c>
      <c r="K14" s="20">
        <v>1144103.4201126574</v>
      </c>
      <c r="L14" s="20">
        <v>1071956.2142287237</v>
      </c>
      <c r="M14" s="20">
        <v>1445947.0926837847</v>
      </c>
      <c r="N14" s="20">
        <v>1396890.6429480382</v>
      </c>
      <c r="O14" s="20">
        <v>1518952.7059339175</v>
      </c>
      <c r="P14" s="20">
        <v>1802020.5715835141</v>
      </c>
      <c r="Q14" s="20">
        <v>2047314.6082724123</v>
      </c>
      <c r="R14" s="20">
        <v>2039941.4111675126</v>
      </c>
      <c r="S14" s="20">
        <v>2265625.95815486</v>
      </c>
      <c r="T14" s="20">
        <v>3006215.9115384598</v>
      </c>
      <c r="U14" s="20">
        <v>2745293.8167716898</v>
      </c>
      <c r="V14" s="20">
        <v>2547318.1259407899</v>
      </c>
      <c r="W14" s="20">
        <v>2729172.0319094202</v>
      </c>
      <c r="X14" s="20">
        <v>2700107.2217529002</v>
      </c>
      <c r="Y14" s="20">
        <v>2517873.0201496799</v>
      </c>
      <c r="Z14" s="20">
        <v>3042131</v>
      </c>
      <c r="AA14" s="20">
        <v>3827378</v>
      </c>
      <c r="AB14" s="20">
        <v>4463303</v>
      </c>
      <c r="AC14" s="21">
        <v>4215146.8401585203</v>
      </c>
      <c r="AD14" s="21">
        <v>3951137.78609626</v>
      </c>
      <c r="AE14" s="21">
        <v>3842017.6464309501</v>
      </c>
      <c r="AF14" s="21">
        <v>4521542.4728148701</v>
      </c>
      <c r="AG14" s="21">
        <v>6084404.9442622997</v>
      </c>
      <c r="AH14" s="21">
        <v>5459329.7980922097</v>
      </c>
      <c r="AI14" s="21">
        <v>5776317.1144067803</v>
      </c>
      <c r="AJ14" s="21">
        <v>5737465.2570281103</v>
      </c>
      <c r="AK14" s="21">
        <v>6887444.6795580098</v>
      </c>
      <c r="AL14" s="21">
        <v>7988538.3987206798</v>
      </c>
      <c r="AM14" s="21">
        <v>6501358.4817400603</v>
      </c>
      <c r="AN14" s="21">
        <v>6596452.6036981503</v>
      </c>
      <c r="AO14" s="21">
        <v>8224313.5482938103</v>
      </c>
      <c r="AP14" s="21">
        <v>7441295.3566552904</v>
      </c>
      <c r="AQ14" s="21">
        <v>8990855.3324572891</v>
      </c>
      <c r="AR14" s="20">
        <v>11557525.4310777</v>
      </c>
    </row>
    <row r="15" spans="1:44" ht="11.25" customHeight="1" x14ac:dyDescent="0.2">
      <c r="AR15" s="23"/>
    </row>
    <row r="16" spans="1:44" ht="12.75" customHeight="1" x14ac:dyDescent="0.2">
      <c r="A16" s="22" t="s">
        <v>3</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4"/>
      <c r="AB16" s="24"/>
      <c r="AC16" s="24"/>
      <c r="AD16" s="24"/>
      <c r="AE16" s="24"/>
      <c r="AF16" s="24"/>
      <c r="AG16" s="24"/>
      <c r="AH16" s="24"/>
      <c r="AI16" s="24"/>
      <c r="AJ16" s="24"/>
      <c r="AK16" s="24"/>
      <c r="AL16" s="24"/>
      <c r="AM16" s="24"/>
      <c r="AN16" s="24"/>
      <c r="AO16" s="24"/>
      <c r="AP16" s="24"/>
      <c r="AQ16" s="24"/>
      <c r="AR16" s="23"/>
    </row>
    <row r="17" spans="1:44" ht="12.75" customHeight="1" x14ac:dyDescent="0.2">
      <c r="A17" s="7" t="s">
        <v>5</v>
      </c>
      <c r="B17" s="23">
        <v>17475.601150326798</v>
      </c>
      <c r="C17" s="23">
        <v>20951.866749256689</v>
      </c>
      <c r="D17" s="23">
        <v>23394.375094816689</v>
      </c>
      <c r="E17" s="23">
        <v>24875.097824474662</v>
      </c>
      <c r="F17" s="23">
        <v>24854.887032418952</v>
      </c>
      <c r="G17" s="23">
        <v>29653.511019779093</v>
      </c>
      <c r="H17" s="23">
        <v>34977.96273661439</v>
      </c>
      <c r="I17" s="23">
        <v>43002.923165340413</v>
      </c>
      <c r="J17" s="23">
        <v>35507.384539473685</v>
      </c>
      <c r="K17" s="23">
        <v>37761.067627567929</v>
      </c>
      <c r="L17" s="23">
        <v>43314.630618351068</v>
      </c>
      <c r="M17" s="23">
        <v>57325.563102356668</v>
      </c>
      <c r="N17" s="23">
        <v>46717.481760339346</v>
      </c>
      <c r="O17" s="23">
        <v>50921.054888739047</v>
      </c>
      <c r="P17" s="23">
        <v>60061.508966015914</v>
      </c>
      <c r="Q17" s="23">
        <v>62063.791073489803</v>
      </c>
      <c r="R17" s="23">
        <v>58202.876649746206</v>
      </c>
      <c r="S17" s="23">
        <v>72383.894192751235</v>
      </c>
      <c r="T17" s="23">
        <v>92570.142788461497</v>
      </c>
      <c r="U17" s="23">
        <v>86618.833252544806</v>
      </c>
      <c r="V17" s="23">
        <v>83771.157551430006</v>
      </c>
      <c r="W17" s="23">
        <v>100927.80545548099</v>
      </c>
      <c r="X17" s="23">
        <v>85570.552798310498</v>
      </c>
      <c r="Y17" s="23">
        <v>82432.003454231395</v>
      </c>
      <c r="Z17" s="23">
        <v>114813.80595164299</v>
      </c>
      <c r="AA17" s="23">
        <v>115879.62674504</v>
      </c>
      <c r="AB17" s="23">
        <v>119101.267625899</v>
      </c>
      <c r="AC17" s="23">
        <v>103606.788639366</v>
      </c>
      <c r="AD17" s="23">
        <v>102712.163101604</v>
      </c>
      <c r="AE17" s="23">
        <v>102523.145430287</v>
      </c>
      <c r="AF17" s="23">
        <v>130959.105299381</v>
      </c>
      <c r="AG17" s="23">
        <v>168293.43524590199</v>
      </c>
      <c r="AH17" s="23">
        <v>143609.40779014301</v>
      </c>
      <c r="AI17" s="23">
        <v>153518.390677966</v>
      </c>
      <c r="AJ17" s="23">
        <v>180952.81325301199</v>
      </c>
      <c r="AK17" s="23">
        <v>204093.90538673999</v>
      </c>
      <c r="AL17" s="23">
        <v>194728.52523098799</v>
      </c>
      <c r="AM17" s="23">
        <v>137799.73630504799</v>
      </c>
      <c r="AN17" s="23">
        <v>143300.60519740099</v>
      </c>
      <c r="AO17" s="23">
        <v>173720.51474840901</v>
      </c>
      <c r="AP17" s="23">
        <v>154955.34414106901</v>
      </c>
      <c r="AQ17" s="23">
        <v>178379.931668857</v>
      </c>
      <c r="AR17" s="23">
        <v>232465.29824561399</v>
      </c>
    </row>
    <row r="18" spans="1:44" ht="12.75" customHeight="1" x14ac:dyDescent="0.2">
      <c r="A18" s="7" t="s">
        <v>128</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v>62470.871023713102</v>
      </c>
      <c r="AP18" s="23">
        <v>56884.5546075085</v>
      </c>
      <c r="AQ18" s="23">
        <v>64816.977660972399</v>
      </c>
      <c r="AR18" s="23">
        <v>79621.676065162901</v>
      </c>
    </row>
    <row r="19" spans="1:44" ht="12.75" customHeight="1" x14ac:dyDescent="0.2">
      <c r="A19" s="7" t="s">
        <v>6</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3709.9522164651698</v>
      </c>
      <c r="Z19" s="23">
        <v>10296.502789832601</v>
      </c>
      <c r="AA19" s="23">
        <v>13109.714180749401</v>
      </c>
      <c r="AB19" s="23">
        <v>2316.5172661870502</v>
      </c>
      <c r="AC19" s="23">
        <v>2142.9524438573299</v>
      </c>
      <c r="AD19" s="23">
        <v>4048.2740641711198</v>
      </c>
      <c r="AE19" s="25">
        <v>0</v>
      </c>
      <c r="AF19" s="7"/>
      <c r="AG19" s="7"/>
      <c r="AH19" s="7"/>
      <c r="AI19" s="7"/>
      <c r="AJ19" s="7"/>
      <c r="AK19" s="7"/>
      <c r="AL19" s="7"/>
      <c r="AM19" s="7"/>
      <c r="AN19" s="7"/>
      <c r="AO19" s="7"/>
      <c r="AP19" s="7"/>
      <c r="AQ19" s="7"/>
      <c r="AR19" s="23"/>
    </row>
    <row r="20" spans="1:44" ht="12.75" customHeight="1" x14ac:dyDescent="0.2">
      <c r="A20" s="7" t="s">
        <v>45</v>
      </c>
      <c r="B20" s="23"/>
      <c r="C20" s="23"/>
      <c r="D20" s="23"/>
      <c r="E20" s="23"/>
      <c r="F20" s="23"/>
      <c r="G20" s="23"/>
      <c r="H20" s="23"/>
      <c r="I20" s="23"/>
      <c r="J20" s="23"/>
      <c r="K20" s="23"/>
      <c r="L20" s="23"/>
      <c r="M20" s="23"/>
      <c r="N20" s="23"/>
      <c r="O20" s="23"/>
      <c r="P20" s="23"/>
      <c r="Q20" s="23"/>
      <c r="R20" s="23"/>
      <c r="S20" s="23"/>
      <c r="T20" s="23">
        <v>0</v>
      </c>
      <c r="U20" s="23">
        <v>0</v>
      </c>
      <c r="V20" s="23">
        <v>0</v>
      </c>
      <c r="W20" s="23">
        <v>0</v>
      </c>
      <c r="X20" s="23">
        <v>0</v>
      </c>
      <c r="Y20" s="23">
        <v>0</v>
      </c>
      <c r="Z20" s="23">
        <v>0</v>
      </c>
      <c r="AA20" s="23">
        <v>7325.2894930198399</v>
      </c>
      <c r="AB20" s="23">
        <v>8725.9589928057594</v>
      </c>
      <c r="AC20" s="23">
        <v>8244.6393659180994</v>
      </c>
      <c r="AD20" s="23">
        <v>7603.1584224598901</v>
      </c>
      <c r="AE20" s="23">
        <v>7415.5176784523001</v>
      </c>
      <c r="AF20" s="23">
        <v>8870.1624225739906</v>
      </c>
      <c r="AG20" s="23">
        <v>11896.011475409799</v>
      </c>
      <c r="AH20" s="23">
        <v>10614.393481716999</v>
      </c>
      <c r="AI20" s="23"/>
      <c r="AJ20" s="23"/>
      <c r="AK20" s="23"/>
      <c r="AL20" s="23"/>
      <c r="AM20" s="23"/>
      <c r="AN20" s="23"/>
      <c r="AO20" s="23"/>
      <c r="AP20" s="23"/>
      <c r="AQ20" s="23">
        <v>14465.0781865966</v>
      </c>
      <c r="AR20" s="23">
        <v>19343.031954887199</v>
      </c>
    </row>
    <row r="21" spans="1:44" ht="12.75" customHeight="1" x14ac:dyDescent="0.2">
      <c r="A21" s="8" t="s">
        <v>109</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v>65267.433734939797</v>
      </c>
      <c r="AK21" s="23">
        <v>79611.878453038706</v>
      </c>
      <c r="AL21" s="23">
        <v>101241.525230988</v>
      </c>
      <c r="AM21" s="23">
        <v>82386.546723952706</v>
      </c>
      <c r="AN21" s="23">
        <v>84306.6901549225</v>
      </c>
      <c r="AO21" s="23">
        <v>102719.581839213</v>
      </c>
      <c r="AP21" s="23">
        <v>95499.872582480093</v>
      </c>
      <c r="AQ21" s="23">
        <v>115116.06898817301</v>
      </c>
      <c r="AR21" s="23">
        <v>150110.314536341</v>
      </c>
    </row>
    <row r="22" spans="1:44" ht="12.75" customHeight="1" x14ac:dyDescent="0.2">
      <c r="A22" s="8" t="s">
        <v>133</v>
      </c>
      <c r="AC22" s="2"/>
      <c r="AQ22" s="23">
        <v>15191.896189224701</v>
      </c>
      <c r="AR22" s="23">
        <v>46695.8627819549</v>
      </c>
    </row>
    <row r="23" spans="1:44" ht="12.75" customHeight="1" x14ac:dyDescent="0.2">
      <c r="A23" s="7" t="s">
        <v>11</v>
      </c>
      <c r="B23" s="23">
        <v>293417.73945098033</v>
      </c>
      <c r="C23" s="23">
        <v>334712.62338949455</v>
      </c>
      <c r="D23" s="23">
        <v>305850.17661188368</v>
      </c>
      <c r="E23" s="23">
        <v>314926.13159456122</v>
      </c>
      <c r="F23" s="23">
        <v>315277.45022443892</v>
      </c>
      <c r="G23" s="23">
        <v>366144.88448497304</v>
      </c>
      <c r="H23" s="23">
        <v>435499.05108166579</v>
      </c>
      <c r="I23" s="23">
        <v>528101.14857058646</v>
      </c>
      <c r="J23" s="23">
        <v>437953.77138157893</v>
      </c>
      <c r="K23" s="23">
        <v>478602.3020543406</v>
      </c>
      <c r="L23" s="23">
        <v>446453.00937500002</v>
      </c>
      <c r="M23" s="23">
        <v>600968.59739711578</v>
      </c>
      <c r="N23" s="23">
        <v>585170.88112407213</v>
      </c>
      <c r="O23" s="23">
        <v>632781.86682400526</v>
      </c>
      <c r="P23" s="23">
        <v>742360.64511930593</v>
      </c>
      <c r="Q23" s="23">
        <v>861774.8087726048</v>
      </c>
      <c r="R23" s="23">
        <v>802709.50253807101</v>
      </c>
      <c r="S23" s="23">
        <v>905361.0467462932</v>
      </c>
      <c r="T23" s="23">
        <v>1215507.9336538501</v>
      </c>
      <c r="U23" s="23">
        <v>1101199.4314105699</v>
      </c>
      <c r="V23" s="23">
        <v>973005.86502759706</v>
      </c>
      <c r="W23" s="23">
        <v>1074347.5728255301</v>
      </c>
      <c r="X23" s="23">
        <v>1076264.41605069</v>
      </c>
      <c r="Y23" s="23">
        <v>964036.387449626</v>
      </c>
      <c r="Z23" s="23">
        <v>1133150.2033478001</v>
      </c>
      <c r="AA23" s="23">
        <v>1398089.0529022799</v>
      </c>
      <c r="AB23" s="23">
        <v>1656703.0546762601</v>
      </c>
      <c r="AC23" s="23">
        <v>1634404.5792602401</v>
      </c>
      <c r="AD23" s="23">
        <v>1510123.3288770099</v>
      </c>
      <c r="AE23" s="23">
        <v>1477510.5156771201</v>
      </c>
      <c r="AF23" s="23">
        <v>1650959.9745354401</v>
      </c>
      <c r="AG23" s="23">
        <v>2198241.89672131</v>
      </c>
      <c r="AH23" s="23">
        <v>1952519.2209856899</v>
      </c>
      <c r="AI23" s="23">
        <v>2056394.0542372901</v>
      </c>
      <c r="AJ23" s="23">
        <v>2024752.5742971899</v>
      </c>
      <c r="AK23" s="23">
        <v>2549738.2341160201</v>
      </c>
      <c r="AL23" s="23">
        <v>2827839.5294953799</v>
      </c>
      <c r="AM23" s="23">
        <v>2378081.6396348001</v>
      </c>
      <c r="AN23" s="23">
        <v>2391317.4782608701</v>
      </c>
      <c r="AO23" s="23">
        <v>2835226.2851359202</v>
      </c>
      <c r="AP23" s="23">
        <v>2660370.9215017101</v>
      </c>
      <c r="AQ23" s="23">
        <v>3091884.9756898801</v>
      </c>
      <c r="AR23" s="23">
        <v>3907079.5451127798</v>
      </c>
    </row>
    <row r="24" spans="1:44" ht="12.75" customHeight="1" x14ac:dyDescent="0.2">
      <c r="A24" s="7" t="s">
        <v>75</v>
      </c>
      <c r="B24" s="23"/>
      <c r="C24" s="23"/>
      <c r="D24" s="23"/>
      <c r="E24" s="23"/>
      <c r="F24" s="23"/>
      <c r="G24" s="23"/>
      <c r="H24" s="23"/>
      <c r="I24" s="23"/>
      <c r="J24" s="23"/>
      <c r="K24" s="23"/>
      <c r="L24" s="23"/>
      <c r="M24" s="23"/>
      <c r="N24" s="23"/>
      <c r="O24" s="23"/>
      <c r="P24" s="23"/>
      <c r="Q24" s="23"/>
      <c r="R24" s="23">
        <v>44367.221827411173</v>
      </c>
      <c r="S24" s="23">
        <v>50468.345222405267</v>
      </c>
      <c r="T24" s="23">
        <v>55899.764903846197</v>
      </c>
      <c r="U24" s="23">
        <v>53763.285021812902</v>
      </c>
      <c r="V24" s="23">
        <v>49273.846964375298</v>
      </c>
      <c r="W24" s="23">
        <v>47524.500772002102</v>
      </c>
      <c r="X24" s="23">
        <v>46485.403379091898</v>
      </c>
      <c r="Y24" s="23">
        <v>49753.170408750702</v>
      </c>
      <c r="Z24" s="23">
        <v>54886.404215747098</v>
      </c>
      <c r="AA24" s="23">
        <v>59370.058780308602</v>
      </c>
      <c r="AB24" s="23">
        <v>59598.3942446043</v>
      </c>
      <c r="AC24" s="23">
        <v>60564.1208718626</v>
      </c>
      <c r="AD24" s="23">
        <v>59742.769385026702</v>
      </c>
      <c r="AE24" s="23">
        <v>66221.358905937304</v>
      </c>
      <c r="AF24" s="23">
        <v>61488.141087405398</v>
      </c>
      <c r="AG24" s="23">
        <v>71298.152459016404</v>
      </c>
      <c r="AH24" s="23">
        <v>72353.554848966596</v>
      </c>
      <c r="AI24" s="23">
        <v>70383.887288135593</v>
      </c>
      <c r="AJ24" s="23">
        <v>57165.147925033503</v>
      </c>
      <c r="AK24" s="23">
        <v>65215.531767955799</v>
      </c>
      <c r="AL24" s="23">
        <v>74330.144278606997</v>
      </c>
      <c r="AM24" s="23">
        <v>59145.288399570403</v>
      </c>
      <c r="AN24" s="23">
        <v>56803.131934033001</v>
      </c>
      <c r="AO24" s="23">
        <v>61863.964719490999</v>
      </c>
      <c r="AP24" s="23">
        <v>67654.983503981799</v>
      </c>
      <c r="AQ24" s="23">
        <v>81391.331800262793</v>
      </c>
      <c r="AR24" s="23">
        <v>90432.227443608994</v>
      </c>
    </row>
    <row r="25" spans="1:44" ht="12.75" customHeight="1" x14ac:dyDescent="0.2">
      <c r="A25" s="7" t="s">
        <v>8</v>
      </c>
      <c r="B25" s="23">
        <v>1575.8312418300654</v>
      </c>
      <c r="C25" s="23">
        <v>1769.3704658077304</v>
      </c>
      <c r="D25" s="23">
        <v>1987.3962073324906</v>
      </c>
      <c r="E25" s="23">
        <v>1950.0797280593324</v>
      </c>
      <c r="F25" s="23">
        <v>1874.458004987531</v>
      </c>
      <c r="G25" s="23">
        <v>2511.0039558181352</v>
      </c>
      <c r="H25" s="23">
        <v>2613.5481341265549</v>
      </c>
      <c r="I25" s="23">
        <v>3880.9588564692008</v>
      </c>
      <c r="J25" s="23">
        <v>3953.8315789473686</v>
      </c>
      <c r="K25" s="23">
        <v>4532.6075878064948</v>
      </c>
      <c r="L25" s="23">
        <v>3658.9216755319148</v>
      </c>
      <c r="M25" s="23">
        <v>4029.949243756595</v>
      </c>
      <c r="N25" s="23">
        <v>3771.2444326617178</v>
      </c>
      <c r="O25" s="23">
        <v>3985.0152393796357</v>
      </c>
      <c r="P25" s="23">
        <v>5738.0260303687637</v>
      </c>
      <c r="Q25" s="23">
        <v>6304.1225471335129</v>
      </c>
      <c r="R25" s="23">
        <v>7885.6989847715731</v>
      </c>
      <c r="S25" s="23">
        <v>10438.406054365732</v>
      </c>
      <c r="T25" s="23">
        <v>11052.220673076899</v>
      </c>
      <c r="U25" s="23">
        <v>10454.544352884101</v>
      </c>
      <c r="V25" s="23">
        <v>16141.7129954842</v>
      </c>
      <c r="W25" s="23">
        <v>16955.710241894001</v>
      </c>
      <c r="X25" s="23">
        <v>15570.125659978899</v>
      </c>
      <c r="Y25" s="23">
        <v>10502.987910190001</v>
      </c>
      <c r="Z25" s="23">
        <v>10778.616243025401</v>
      </c>
      <c r="AA25" s="23">
        <v>9287.1344599559106</v>
      </c>
      <c r="AB25" s="23">
        <v>10932.356115107899</v>
      </c>
      <c r="AC25" s="23">
        <v>10413.6750330251</v>
      </c>
      <c r="AD25" s="23">
        <v>12232.4946524064</v>
      </c>
      <c r="AE25" s="23">
        <v>10861.4016010674</v>
      </c>
      <c r="AF25" s="23">
        <v>12960.495526496899</v>
      </c>
      <c r="AG25" s="23">
        <v>17517.259836065601</v>
      </c>
      <c r="AH25" s="23">
        <v>19062.8219395866</v>
      </c>
      <c r="AI25" s="23">
        <v>17049.161016949201</v>
      </c>
      <c r="AJ25" s="23">
        <v>17490.5267737617</v>
      </c>
      <c r="AK25" s="23">
        <v>18990.312845303899</v>
      </c>
      <c r="AL25" s="23">
        <v>27458.766169154202</v>
      </c>
      <c r="AM25" s="23">
        <v>26153.598281417799</v>
      </c>
      <c r="AN25" s="23">
        <v>19082.4597701149</v>
      </c>
      <c r="AO25" s="23">
        <v>23855.692886061301</v>
      </c>
      <c r="AP25" s="23">
        <v>24646.1791808874</v>
      </c>
      <c r="AQ25" s="23">
        <v>37057.256241787101</v>
      </c>
      <c r="AR25" s="23">
        <v>38415.158521303303</v>
      </c>
    </row>
    <row r="26" spans="1:44" ht="12.75" customHeight="1" x14ac:dyDescent="0.2">
      <c r="A26" s="7" t="s">
        <v>53</v>
      </c>
      <c r="B26" s="23"/>
      <c r="C26" s="23"/>
      <c r="D26" s="23"/>
      <c r="E26" s="23"/>
      <c r="F26" s="23"/>
      <c r="G26" s="23"/>
      <c r="H26" s="23"/>
      <c r="I26" s="23"/>
      <c r="J26" s="23"/>
      <c r="K26" s="23"/>
      <c r="L26" s="23"/>
      <c r="M26" s="23"/>
      <c r="N26" s="23"/>
      <c r="O26" s="23"/>
      <c r="P26" s="23"/>
      <c r="Q26" s="23"/>
      <c r="R26" s="23"/>
      <c r="S26" s="23"/>
      <c r="T26" s="23">
        <v>0</v>
      </c>
      <c r="U26" s="23">
        <v>0</v>
      </c>
      <c r="V26" s="23">
        <v>0</v>
      </c>
      <c r="W26" s="23">
        <v>0</v>
      </c>
      <c r="X26" s="23">
        <v>0</v>
      </c>
      <c r="Y26" s="23">
        <v>5992.0189982728798</v>
      </c>
      <c r="Z26" s="23">
        <v>7509.95040297582</v>
      </c>
      <c r="AA26" s="23">
        <v>9305.5385745775202</v>
      </c>
      <c r="AB26" s="23">
        <v>10896.453956834501</v>
      </c>
      <c r="AC26" s="23">
        <v>10355.772787318399</v>
      </c>
      <c r="AD26" s="23">
        <v>9612.7847593582901</v>
      </c>
      <c r="AE26" s="23">
        <v>9299.5617078052001</v>
      </c>
      <c r="AF26" s="23">
        <v>11027.505849965601</v>
      </c>
      <c r="AG26" s="23">
        <v>14754.718852459</v>
      </c>
      <c r="AH26" s="23">
        <v>13343.834658187599</v>
      </c>
      <c r="AI26" s="23">
        <v>13781.333050847499</v>
      </c>
      <c r="AJ26" s="23">
        <v>13809.957831325301</v>
      </c>
      <c r="AK26" s="23">
        <v>16609.094613259698</v>
      </c>
      <c r="AL26" s="23">
        <v>18797.135039090299</v>
      </c>
      <c r="AM26" s="23">
        <v>15321.5993555317</v>
      </c>
      <c r="AN26" s="23">
        <v>15683.167416291901</v>
      </c>
      <c r="AO26" s="23">
        <v>18738.706766917301</v>
      </c>
      <c r="AP26" s="23">
        <v>20301.341296928302</v>
      </c>
      <c r="AQ26" s="23">
        <v>29591.254927726699</v>
      </c>
      <c r="AR26" s="23">
        <v>38834.077694235602</v>
      </c>
    </row>
    <row r="27" spans="1:44" ht="12.75" customHeight="1" x14ac:dyDescent="0.2">
      <c r="A27" s="7" t="s">
        <v>56</v>
      </c>
      <c r="B27" s="23">
        <v>59009.475424836601</v>
      </c>
      <c r="C27" s="23">
        <v>64661.539197224978</v>
      </c>
      <c r="D27" s="23">
        <v>54047.498230088495</v>
      </c>
      <c r="E27" s="23">
        <v>64729.657923362181</v>
      </c>
      <c r="F27" s="23">
        <v>51104.488379052367</v>
      </c>
      <c r="G27" s="23">
        <v>58186.202543025945</v>
      </c>
      <c r="H27" s="23">
        <v>64797.09121146566</v>
      </c>
      <c r="I27" s="23">
        <v>86842.456498673739</v>
      </c>
      <c r="J27" s="23">
        <v>87201.351973684214</v>
      </c>
      <c r="K27" s="23">
        <v>121189.90334658715</v>
      </c>
      <c r="L27" s="23">
        <v>111674.1881981383</v>
      </c>
      <c r="M27" s="23">
        <v>131972.21913471684</v>
      </c>
      <c r="N27" s="23">
        <v>124957.99628844115</v>
      </c>
      <c r="O27" s="23">
        <v>131391.62697235332</v>
      </c>
      <c r="P27" s="23">
        <v>138936.47975415763</v>
      </c>
      <c r="Q27" s="23">
        <v>162326.12485571374</v>
      </c>
      <c r="R27" s="23">
        <v>172243.65786802029</v>
      </c>
      <c r="S27" s="23">
        <v>199279.93747940694</v>
      </c>
      <c r="T27" s="23">
        <v>253781.97163461501</v>
      </c>
      <c r="U27" s="23">
        <v>239299.17014057201</v>
      </c>
      <c r="V27" s="23">
        <v>249635.41194179599</v>
      </c>
      <c r="W27" s="23">
        <v>278776.61142562999</v>
      </c>
      <c r="X27" s="23">
        <v>284222.91552270303</v>
      </c>
      <c r="Y27" s="23">
        <v>269473.115716753</v>
      </c>
      <c r="Z27" s="23">
        <v>303722.11779293203</v>
      </c>
      <c r="AA27" s="23">
        <v>328076.62380602502</v>
      </c>
      <c r="AB27" s="23">
        <v>322397.00215827301</v>
      </c>
      <c r="AC27" s="23">
        <v>289311.49075297202</v>
      </c>
      <c r="AD27" s="23">
        <v>300206.74598930503</v>
      </c>
      <c r="AE27" s="23">
        <v>288998.247498332</v>
      </c>
      <c r="AF27" s="23">
        <v>352589.44872677198</v>
      </c>
      <c r="AG27" s="23">
        <v>423635.76393442601</v>
      </c>
      <c r="AH27" s="23">
        <v>407878.145468998</v>
      </c>
      <c r="AI27" s="23">
        <v>468867.38983050903</v>
      </c>
      <c r="AJ27" s="23">
        <v>429482.86077643902</v>
      </c>
      <c r="AK27" s="23">
        <v>447978.22928176803</v>
      </c>
      <c r="AL27" s="23">
        <v>505644.35891968699</v>
      </c>
      <c r="AM27" s="23">
        <v>426584.30451127799</v>
      </c>
      <c r="AN27" s="23">
        <v>459928.01899050502</v>
      </c>
      <c r="AO27" s="23">
        <v>522277.23944476602</v>
      </c>
      <c r="AP27" s="23">
        <v>525534.133105802</v>
      </c>
      <c r="AQ27" s="23">
        <v>697928.042706965</v>
      </c>
      <c r="AR27" s="23">
        <v>694162.69799498701</v>
      </c>
    </row>
    <row r="28" spans="1:44" ht="12.75" customHeight="1" x14ac:dyDescent="0.2">
      <c r="A28" s="7" t="s">
        <v>57</v>
      </c>
      <c r="B28" s="26"/>
      <c r="C28" s="26"/>
      <c r="D28" s="26"/>
      <c r="E28" s="26"/>
      <c r="F28" s="26"/>
      <c r="G28" s="26"/>
      <c r="H28" s="26"/>
      <c r="I28" s="26"/>
      <c r="J28" s="26"/>
      <c r="K28" s="26"/>
      <c r="L28" s="26"/>
      <c r="M28" s="26"/>
      <c r="N28" s="26"/>
      <c r="O28" s="26"/>
      <c r="P28" s="26"/>
      <c r="Q28" s="26"/>
      <c r="R28" s="26"/>
      <c r="S28" s="26"/>
      <c r="T28" s="26">
        <v>0</v>
      </c>
      <c r="U28" s="26">
        <v>0</v>
      </c>
      <c r="V28" s="26">
        <v>0</v>
      </c>
      <c r="W28" s="26">
        <v>0</v>
      </c>
      <c r="X28" s="23">
        <v>20815.816261879601</v>
      </c>
      <c r="Y28" s="23">
        <v>22299.0662061025</v>
      </c>
      <c r="Z28" s="23">
        <v>29820.6156230626</v>
      </c>
      <c r="AA28" s="23">
        <v>40352.432770022002</v>
      </c>
      <c r="AB28" s="23">
        <v>6919.7417266187003</v>
      </c>
      <c r="AC28" s="23">
        <v>5201.0759577278704</v>
      </c>
      <c r="AD28" s="23">
        <v>59050.522058823502</v>
      </c>
      <c r="AE28" s="23">
        <v>78009.4896597732</v>
      </c>
      <c r="AF28" s="23">
        <v>90012.304198210593</v>
      </c>
      <c r="AG28" s="23">
        <v>123483.386885246</v>
      </c>
      <c r="AH28" s="23">
        <v>113602.42050874401</v>
      </c>
      <c r="AI28" s="23">
        <v>153256.13050847501</v>
      </c>
      <c r="AJ28" s="23">
        <v>152404.74966532801</v>
      </c>
      <c r="AK28" s="23">
        <v>182004.860497238</v>
      </c>
      <c r="AL28" s="23">
        <v>222992.82444918301</v>
      </c>
      <c r="AM28" s="23">
        <v>138099.36305048299</v>
      </c>
      <c r="AN28" s="23">
        <v>242299.018490755</v>
      </c>
      <c r="AO28" s="23">
        <v>287058.33198380598</v>
      </c>
      <c r="AP28" s="23">
        <v>261499.93003413</v>
      </c>
      <c r="AQ28" s="23">
        <v>499292.46452036803</v>
      </c>
      <c r="AR28" s="23">
        <v>517876.64661654102</v>
      </c>
    </row>
    <row r="29" spans="1:44" ht="12.75" customHeight="1" x14ac:dyDescent="0.2">
      <c r="A29" s="7" t="s">
        <v>4</v>
      </c>
      <c r="B29" s="23">
        <v>72625.617673202622</v>
      </c>
      <c r="C29" s="23">
        <v>97338.389841427153</v>
      </c>
      <c r="D29" s="23">
        <v>105214.81441213653</v>
      </c>
      <c r="E29" s="23">
        <v>111289.01510506797</v>
      </c>
      <c r="F29" s="23">
        <v>110227.04413965087</v>
      </c>
      <c r="G29" s="23">
        <v>131243.88443359875</v>
      </c>
      <c r="H29" s="23">
        <v>96515.20878853435</v>
      </c>
      <c r="I29" s="23">
        <v>104004.36831712349</v>
      </c>
      <c r="J29" s="23">
        <v>101836.20822368421</v>
      </c>
      <c r="K29" s="23">
        <v>123004.17117296223</v>
      </c>
      <c r="L29" s="23">
        <v>125536.92343750001</v>
      </c>
      <c r="M29" s="23">
        <v>152075.47752374251</v>
      </c>
      <c r="N29" s="23">
        <v>123393.35843054083</v>
      </c>
      <c r="O29" s="23">
        <v>138330.89952798383</v>
      </c>
      <c r="P29" s="23">
        <v>130605.15929139552</v>
      </c>
      <c r="Q29" s="23">
        <v>141619.83189688344</v>
      </c>
      <c r="R29" s="23">
        <v>161910.47411167511</v>
      </c>
      <c r="S29" s="23">
        <v>181551.69818780888</v>
      </c>
      <c r="T29" s="23">
        <v>174609.34134615399</v>
      </c>
      <c r="U29" s="23">
        <v>181285.342704799</v>
      </c>
      <c r="V29" s="23">
        <v>282348.77822378301</v>
      </c>
      <c r="W29" s="23">
        <v>276966.308800823</v>
      </c>
      <c r="X29" s="23">
        <v>254777.04646251301</v>
      </c>
      <c r="Y29" s="23">
        <v>294524.60276338499</v>
      </c>
      <c r="Z29" s="23">
        <v>369348.048357099</v>
      </c>
      <c r="AA29" s="23">
        <v>516013.04628949298</v>
      </c>
      <c r="AB29" s="23">
        <v>560581.37769784196</v>
      </c>
      <c r="AC29" s="23">
        <v>523254.80317040998</v>
      </c>
      <c r="AD29" s="23">
        <v>597726.15240641695</v>
      </c>
      <c r="AE29" s="23">
        <v>422817.383589059</v>
      </c>
      <c r="AF29" s="23">
        <v>507091.86923606298</v>
      </c>
      <c r="AG29" s="23">
        <v>712214.04918032803</v>
      </c>
      <c r="AH29" s="23">
        <v>741203.05802861694</v>
      </c>
      <c r="AI29" s="23">
        <v>751895.92118644097</v>
      </c>
      <c r="AJ29" s="23">
        <v>680106.87349397596</v>
      </c>
      <c r="AK29" s="23">
        <v>579927.21961326001</v>
      </c>
      <c r="AL29" s="23">
        <v>547209.280028429</v>
      </c>
      <c r="AM29" s="23">
        <v>489203.315789474</v>
      </c>
      <c r="AN29" s="23">
        <v>579468.64917541202</v>
      </c>
      <c r="AO29" s="23">
        <v>661163.33661075798</v>
      </c>
      <c r="AP29" s="23">
        <v>574640.97326507396</v>
      </c>
      <c r="AQ29" s="23">
        <v>835637.74047306203</v>
      </c>
      <c r="AR29" s="23">
        <v>1458176.1810776901</v>
      </c>
    </row>
    <row r="30" spans="1:44" ht="12.75" customHeight="1" x14ac:dyDescent="0.2">
      <c r="A30" s="7" t="s">
        <v>7</v>
      </c>
      <c r="B30" s="23">
        <v>10478.070196078432</v>
      </c>
      <c r="C30" s="23">
        <v>13332.204212091177</v>
      </c>
      <c r="D30" s="23">
        <v>15319.966750948166</v>
      </c>
      <c r="E30" s="23">
        <v>15702.755673671198</v>
      </c>
      <c r="F30" s="23">
        <v>14275.195760598504</v>
      </c>
      <c r="G30" s="23">
        <v>17342.885538145387</v>
      </c>
      <c r="H30" s="23">
        <v>19398.280557057864</v>
      </c>
      <c r="I30" s="23">
        <v>32325.702917771883</v>
      </c>
      <c r="J30" s="23">
        <v>33307.569078947367</v>
      </c>
      <c r="K30" s="23">
        <v>30556.272398939695</v>
      </c>
      <c r="L30" s="23">
        <v>24593.038996010644</v>
      </c>
      <c r="M30" s="23">
        <v>30351.979599015125</v>
      </c>
      <c r="N30" s="23">
        <v>33663.256521739131</v>
      </c>
      <c r="O30" s="23">
        <v>36268.664868509783</v>
      </c>
      <c r="P30" s="23">
        <v>43143.649819233549</v>
      </c>
      <c r="Q30" s="23">
        <v>50384.428087726046</v>
      </c>
      <c r="R30" s="23">
        <v>61018.584263959383</v>
      </c>
      <c r="S30" s="23">
        <v>60202.586037891262</v>
      </c>
      <c r="T30" s="23">
        <v>64654.342788461501</v>
      </c>
      <c r="U30" s="23">
        <v>64235.931652932602</v>
      </c>
      <c r="V30" s="23">
        <v>54133.171098846004</v>
      </c>
      <c r="W30" s="23">
        <v>61900.028306742097</v>
      </c>
      <c r="X30" s="23">
        <v>69472.151003167906</v>
      </c>
      <c r="Y30" s="23">
        <v>70848.723085780104</v>
      </c>
      <c r="Z30" s="23">
        <v>76089.800991940501</v>
      </c>
      <c r="AA30" s="23">
        <v>89261.780308596601</v>
      </c>
      <c r="AB30" s="23">
        <v>80047.1043165468</v>
      </c>
      <c r="AC30" s="23">
        <v>67090.690224570702</v>
      </c>
      <c r="AD30" s="23">
        <v>65071.217914438501</v>
      </c>
      <c r="AE30" s="23">
        <v>75781.588392261503</v>
      </c>
      <c r="AF30" s="23">
        <v>90331.665519614602</v>
      </c>
      <c r="AG30" s="23">
        <v>137875.12295081999</v>
      </c>
      <c r="AH30" s="23">
        <v>128586.63354531</v>
      </c>
      <c r="AI30" s="23">
        <v>111032.138983051</v>
      </c>
      <c r="AJ30" s="23">
        <v>90799.243641231602</v>
      </c>
      <c r="AK30" s="23">
        <v>103506.026933702</v>
      </c>
      <c r="AL30" s="23">
        <v>115696.55152807399</v>
      </c>
      <c r="AM30" s="23">
        <v>105032.740064447</v>
      </c>
      <c r="AN30" s="23">
        <v>106058.68015992</v>
      </c>
      <c r="AO30" s="23">
        <v>132815.102371313</v>
      </c>
      <c r="AP30" s="23">
        <v>151938.92889647299</v>
      </c>
      <c r="AQ30" s="23">
        <v>197726.697766097</v>
      </c>
      <c r="AR30" s="23">
        <v>195606.01879699199</v>
      </c>
    </row>
    <row r="31" spans="1:44" ht="12.75" customHeight="1" x14ac:dyDescent="0.2">
      <c r="A31" s="7" t="s">
        <v>10</v>
      </c>
      <c r="B31" s="23">
        <v>56312.863869281042</v>
      </c>
      <c r="C31" s="23">
        <v>66572.041476709608</v>
      </c>
      <c r="D31" s="23">
        <v>72427.503034134003</v>
      </c>
      <c r="E31" s="23">
        <v>84361.000543881339</v>
      </c>
      <c r="F31" s="23">
        <v>87943.216508728176</v>
      </c>
      <c r="G31" s="23">
        <v>96324.05661443618</v>
      </c>
      <c r="H31" s="23">
        <v>114883.13926446727</v>
      </c>
      <c r="I31" s="23">
        <v>129634.63265546714</v>
      </c>
      <c r="J31" s="23">
        <v>129775.32565789473</v>
      </c>
      <c r="K31" s="23">
        <v>124613.89907223325</v>
      </c>
      <c r="L31" s="23">
        <v>117217.36273271278</v>
      </c>
      <c r="M31" s="23">
        <v>149260.96211748154</v>
      </c>
      <c r="N31" s="23">
        <v>149793.68536585366</v>
      </c>
      <c r="O31" s="23">
        <v>158092.81321645313</v>
      </c>
      <c r="P31" s="23">
        <v>182768.13796095445</v>
      </c>
      <c r="Q31" s="23">
        <v>222750.53039630628</v>
      </c>
      <c r="R31" s="23">
        <v>241421.57868020303</v>
      </c>
      <c r="S31" s="23">
        <v>237206.06532125207</v>
      </c>
      <c r="T31" s="23">
        <v>321130.48269230803</v>
      </c>
      <c r="U31" s="23">
        <v>312824.29665535601</v>
      </c>
      <c r="V31" s="23">
        <v>249834.98745609599</v>
      </c>
      <c r="W31" s="23">
        <v>261131.70458054601</v>
      </c>
      <c r="X31" s="23">
        <v>269316.48152059101</v>
      </c>
      <c r="Y31" s="23">
        <v>237403.263097294</v>
      </c>
      <c r="Z31" s="23">
        <v>273484.65654060798</v>
      </c>
      <c r="AA31" s="23">
        <v>329364.76193974999</v>
      </c>
      <c r="AB31" s="23">
        <v>345297.67625899299</v>
      </c>
      <c r="AC31" s="23">
        <v>377151.49537648598</v>
      </c>
      <c r="AD31" s="23">
        <v>330885.66377005301</v>
      </c>
      <c r="AE31" s="23">
        <v>355726.27151434298</v>
      </c>
      <c r="AF31" s="23">
        <v>435151.49346180301</v>
      </c>
      <c r="AG31" s="23">
        <v>498033.17868852499</v>
      </c>
      <c r="AH31" s="23">
        <v>441431.60492845799</v>
      </c>
      <c r="AI31" s="23">
        <v>455244.49406779697</v>
      </c>
      <c r="AJ31" s="23">
        <v>425544.66398929001</v>
      </c>
      <c r="AK31" s="23">
        <v>467498.51795580098</v>
      </c>
      <c r="AL31" s="23">
        <v>528950.74911158497</v>
      </c>
      <c r="AM31" s="23">
        <v>481924.67669172899</v>
      </c>
      <c r="AN31" s="23">
        <v>493299.05547226401</v>
      </c>
      <c r="AO31" s="23">
        <v>506650.80740312301</v>
      </c>
      <c r="AP31" s="23">
        <v>578956.35267349298</v>
      </c>
      <c r="AQ31" s="23">
        <v>644059.43889618898</v>
      </c>
      <c r="AR31" s="23">
        <v>696602.40789473697</v>
      </c>
    </row>
    <row r="32" spans="1:44" ht="12.75" customHeight="1" x14ac:dyDescent="0.2">
      <c r="A32" s="7" t="s">
        <v>44</v>
      </c>
      <c r="B32" s="23">
        <v>44494.31503267974</v>
      </c>
      <c r="C32" s="23">
        <v>51269.00921704658</v>
      </c>
      <c r="D32" s="23">
        <v>46929.487357774968</v>
      </c>
      <c r="E32" s="23">
        <v>51011.950160692213</v>
      </c>
      <c r="F32" s="23">
        <v>51781.546483790524</v>
      </c>
      <c r="G32" s="23">
        <v>61107.116003082454</v>
      </c>
      <c r="H32" s="23">
        <v>68582.694943212555</v>
      </c>
      <c r="I32" s="23">
        <v>85920.877512525782</v>
      </c>
      <c r="J32" s="23">
        <v>83379.326973684205</v>
      </c>
      <c r="K32" s="23">
        <v>89848.946123260423</v>
      </c>
      <c r="L32" s="23">
        <v>73724.140126329788</v>
      </c>
      <c r="M32" s="23">
        <v>87332.254308828706</v>
      </c>
      <c r="N32" s="23">
        <v>81821.004241781542</v>
      </c>
      <c r="O32" s="23">
        <v>84183.168509777475</v>
      </c>
      <c r="P32" s="23">
        <v>92444.144902386121</v>
      </c>
      <c r="Q32" s="23">
        <v>120535.91150442477</v>
      </c>
      <c r="R32" s="23">
        <v>116304.8543147208</v>
      </c>
      <c r="S32" s="23">
        <v>129723.44621087314</v>
      </c>
      <c r="T32" s="23">
        <v>148373.57884615401</v>
      </c>
      <c r="U32" s="23">
        <v>141130.127968977</v>
      </c>
      <c r="V32" s="23">
        <v>133244.38735574501</v>
      </c>
      <c r="W32" s="23">
        <v>155056.461142563</v>
      </c>
      <c r="X32" s="23">
        <v>157312.677402323</v>
      </c>
      <c r="Y32" s="23">
        <v>139647.52964882</v>
      </c>
      <c r="Z32" s="23">
        <v>152185.59082455101</v>
      </c>
      <c r="AA32" s="23">
        <v>184591.05951506199</v>
      </c>
      <c r="AB32" s="23">
        <v>191761.45611510801</v>
      </c>
      <c r="AC32" s="23">
        <v>184839.23249669699</v>
      </c>
      <c r="AD32" s="23">
        <v>168512.87232620301</v>
      </c>
      <c r="AE32" s="23">
        <v>160922.72648432301</v>
      </c>
      <c r="AF32" s="23">
        <v>190101.490020647</v>
      </c>
      <c r="AG32" s="23">
        <v>230442.998360656</v>
      </c>
      <c r="AH32" s="23">
        <v>221605.08346581901</v>
      </c>
      <c r="AI32" s="23">
        <v>222597.171186441</v>
      </c>
      <c r="AJ32" s="23">
        <v>184585.123159304</v>
      </c>
      <c r="AK32" s="23">
        <v>235651.73825966899</v>
      </c>
      <c r="AL32" s="23">
        <v>257528.686567164</v>
      </c>
      <c r="AM32" s="23">
        <v>225277.243823845</v>
      </c>
      <c r="AN32" s="23">
        <v>210476.915042479</v>
      </c>
      <c r="AO32" s="23">
        <v>232795.244650087</v>
      </c>
      <c r="AP32" s="23">
        <v>257193.45221843</v>
      </c>
      <c r="AQ32" s="23">
        <v>270585.64323258901</v>
      </c>
      <c r="AR32" s="23">
        <v>317091.46177944902</v>
      </c>
    </row>
    <row r="33" spans="1:44" ht="12.75" customHeight="1" x14ac:dyDescent="0.2">
      <c r="A33" s="7" t="s">
        <v>9</v>
      </c>
      <c r="B33" s="23">
        <v>12273.921202614378</v>
      </c>
      <c r="C33" s="23">
        <v>13811.073488602577</v>
      </c>
      <c r="D33" s="23">
        <v>15039.761314791402</v>
      </c>
      <c r="E33" s="23">
        <v>17383.339011124845</v>
      </c>
      <c r="F33" s="23">
        <v>18205.943241895264</v>
      </c>
      <c r="G33" s="23">
        <v>22559.977112766501</v>
      </c>
      <c r="H33" s="23">
        <v>27794.325770686854</v>
      </c>
      <c r="I33" s="23">
        <v>35801.1612437371</v>
      </c>
      <c r="J33" s="23">
        <v>39615.197368421053</v>
      </c>
      <c r="K33" s="23">
        <v>47515.702120609676</v>
      </c>
      <c r="L33" s="23">
        <v>42938.536602393622</v>
      </c>
      <c r="M33" s="23">
        <v>48761.328666901165</v>
      </c>
      <c r="N33" s="23">
        <v>42381.93934252386</v>
      </c>
      <c r="O33" s="23">
        <v>47336.662845583276</v>
      </c>
      <c r="P33" s="23">
        <v>47753.30578452639</v>
      </c>
      <c r="Q33" s="23">
        <v>52617.489880723348</v>
      </c>
      <c r="R33" s="23">
        <v>52195.13502538071</v>
      </c>
      <c r="S33" s="23">
        <v>55682.010873146624</v>
      </c>
      <c r="T33" s="23">
        <v>58447.301923076899</v>
      </c>
      <c r="U33" s="23">
        <v>55754.838099854598</v>
      </c>
      <c r="V33" s="23">
        <v>55071.409934771698</v>
      </c>
      <c r="W33" s="23">
        <v>52201.6515697375</v>
      </c>
      <c r="X33" s="23">
        <v>56737.938225976803</v>
      </c>
      <c r="Y33" s="23">
        <v>57562.412780656297</v>
      </c>
      <c r="Z33" s="23">
        <v>61866.557966521999</v>
      </c>
      <c r="AA33" s="23">
        <v>65025.941954445298</v>
      </c>
      <c r="AB33" s="23">
        <v>63333.448920863302</v>
      </c>
      <c r="AC33" s="23">
        <v>60125.721268163798</v>
      </c>
      <c r="AD33" s="23">
        <v>56738.2486631016</v>
      </c>
      <c r="AE33" s="23">
        <v>60882.771180787196</v>
      </c>
      <c r="AF33" s="23">
        <v>71029.330350997901</v>
      </c>
      <c r="AG33" s="23">
        <v>86590.264754098404</v>
      </c>
      <c r="AH33" s="23">
        <v>91184.167726550106</v>
      </c>
      <c r="AI33" s="23">
        <v>89327.547457627094</v>
      </c>
      <c r="AJ33" s="23">
        <v>86113.543507362803</v>
      </c>
      <c r="AK33" s="23">
        <v>90747.647790055198</v>
      </c>
      <c r="AL33" s="23">
        <v>92950.172707889098</v>
      </c>
      <c r="AM33" s="23">
        <v>80732.3872180451</v>
      </c>
      <c r="AN33" s="23">
        <v>77229.863568215893</v>
      </c>
      <c r="AO33" s="23">
        <v>87740.299016772697</v>
      </c>
      <c r="AP33" s="23">
        <v>89023.733788395897</v>
      </c>
      <c r="AQ33" s="23">
        <v>106886.02168199699</v>
      </c>
      <c r="AR33" s="23">
        <v>107727.461779449</v>
      </c>
    </row>
    <row r="34" spans="1:44" ht="12.75" customHeight="1" x14ac:dyDescent="0.2">
      <c r="A34" s="7" t="s">
        <v>76</v>
      </c>
      <c r="B34" s="23">
        <v>2556.1473464052287</v>
      </c>
      <c r="C34" s="23">
        <v>2954.6847373637265</v>
      </c>
      <c r="D34" s="23">
        <v>3241.2286978508218</v>
      </c>
      <c r="E34" s="23">
        <v>3613.0418788627931</v>
      </c>
      <c r="F34" s="23">
        <v>3743.96</v>
      </c>
      <c r="G34" s="23">
        <v>5054.8257385050083</v>
      </c>
      <c r="H34" s="23">
        <v>5862.9634126554893</v>
      </c>
      <c r="I34" s="23">
        <v>8491.7591511936334</v>
      </c>
      <c r="J34" s="23">
        <v>11882.482236842106</v>
      </c>
      <c r="K34" s="23">
        <v>12796.235917826376</v>
      </c>
      <c r="L34" s="23">
        <v>11392.946476063829</v>
      </c>
      <c r="M34" s="23">
        <v>14079.440766795638</v>
      </c>
      <c r="N34" s="23">
        <v>13709.461505832451</v>
      </c>
      <c r="O34" s="23">
        <v>16753.600404585301</v>
      </c>
      <c r="P34" s="23">
        <v>16854.756688358641</v>
      </c>
      <c r="Q34" s="23">
        <v>16651.881916121587</v>
      </c>
      <c r="R34" s="23">
        <v>19211.234010152286</v>
      </c>
      <c r="S34" s="23">
        <v>17966.749835255356</v>
      </c>
      <c r="T34" s="23">
        <v>19441.554326923098</v>
      </c>
      <c r="U34" s="23">
        <v>20983.643722733901</v>
      </c>
      <c r="V34" s="23">
        <v>32587.119417962898</v>
      </c>
      <c r="W34" s="23">
        <v>34020.047349459601</v>
      </c>
      <c r="X34" s="23">
        <v>38841.542238648399</v>
      </c>
      <c r="Y34" s="23">
        <v>40493.024179619999</v>
      </c>
      <c r="Z34" s="23">
        <v>45338.351518908901</v>
      </c>
      <c r="AA34" s="23">
        <v>47634.615723732502</v>
      </c>
      <c r="AB34" s="23">
        <v>47399.554676259002</v>
      </c>
      <c r="AC34" s="23">
        <v>42809.016512549497</v>
      </c>
      <c r="AD34" s="23">
        <v>40063.238636363603</v>
      </c>
      <c r="AE34" s="23">
        <v>42480.727151434301</v>
      </c>
      <c r="AF34" s="23">
        <v>42653.809359944898</v>
      </c>
      <c r="AG34" s="23">
        <v>45049.172131147498</v>
      </c>
      <c r="AH34" s="23">
        <v>52253.646263911003</v>
      </c>
      <c r="AI34" s="23">
        <v>47492.507627118597</v>
      </c>
      <c r="AJ34" s="23">
        <v>38864.558232931697</v>
      </c>
      <c r="AK34" s="23">
        <v>39446.987569060802</v>
      </c>
      <c r="AL34" s="23">
        <v>42607.601990049698</v>
      </c>
      <c r="AM34" s="23">
        <v>34056.0762620838</v>
      </c>
      <c r="AN34" s="23">
        <v>29427.535232383801</v>
      </c>
      <c r="AO34" s="23">
        <v>42019.410641989598</v>
      </c>
      <c r="AP34" s="23">
        <v>38277.891353811203</v>
      </c>
      <c r="AQ34" s="23">
        <v>46418.867279894897</v>
      </c>
      <c r="AR34" s="23">
        <v>52252.580200501303</v>
      </c>
    </row>
    <row r="35" spans="1:44" ht="12.75" customHeight="1" x14ac:dyDescent="0.2">
      <c r="A35" s="7" t="s">
        <v>77</v>
      </c>
      <c r="B35" s="23">
        <v>24868.250980392157</v>
      </c>
      <c r="C35" s="23">
        <v>28982.735827552031</v>
      </c>
      <c r="D35" s="23">
        <v>30661.302275600505</v>
      </c>
      <c r="E35" s="23">
        <v>30488.340098887511</v>
      </c>
      <c r="F35" s="23">
        <v>31223.969526184534</v>
      </c>
      <c r="G35" s="23">
        <v>37143.565399434883</v>
      </c>
      <c r="H35" s="23">
        <v>44843.707706868576</v>
      </c>
      <c r="I35" s="23">
        <v>69144.208753315659</v>
      </c>
      <c r="J35" s="23">
        <v>66963.378947368416</v>
      </c>
      <c r="K35" s="23">
        <v>80461.048508946318</v>
      </c>
      <c r="L35" s="23">
        <v>66515.73151595745</v>
      </c>
      <c r="M35" s="23">
        <v>86966.40232149139</v>
      </c>
      <c r="N35" s="23">
        <v>97482.421633085905</v>
      </c>
      <c r="O35" s="23">
        <v>130257.22400539448</v>
      </c>
      <c r="P35" s="23">
        <v>145894.6532176428</v>
      </c>
      <c r="Q35" s="23">
        <v>136582.54821085033</v>
      </c>
      <c r="R35" s="23">
        <v>176543.53604060915</v>
      </c>
      <c r="S35" s="23">
        <v>193415.55934925863</v>
      </c>
      <c r="T35" s="23">
        <v>231262.17499999999</v>
      </c>
      <c r="U35" s="23">
        <v>255414.936984973</v>
      </c>
      <c r="V35" s="23">
        <v>286147.68590065202</v>
      </c>
      <c r="W35" s="23">
        <v>209656.47555326801</v>
      </c>
      <c r="X35" s="23">
        <v>228219.61668426599</v>
      </c>
      <c r="Y35" s="23">
        <v>276146.43350604502</v>
      </c>
      <c r="Z35" s="23">
        <v>322672.58276503399</v>
      </c>
      <c r="AA35" s="23">
        <v>367066.24099926499</v>
      </c>
      <c r="AB35" s="23">
        <v>406639.01079136698</v>
      </c>
      <c r="AC35" s="23">
        <v>399871.11756935302</v>
      </c>
      <c r="AD35" s="23">
        <v>384156.26069518703</v>
      </c>
      <c r="AE35" s="23">
        <v>378126.37958639098</v>
      </c>
      <c r="AF35" s="23">
        <v>432244.41706813499</v>
      </c>
      <c r="AG35" s="23">
        <v>546319.20901639306</v>
      </c>
      <c r="AH35" s="23">
        <v>591692.75278219394</v>
      </c>
      <c r="AI35" s="23">
        <v>609308.54322033899</v>
      </c>
      <c r="AJ35" s="23">
        <v>616506.46586345404</v>
      </c>
      <c r="AK35" s="23">
        <v>616639.83563535905</v>
      </c>
      <c r="AL35" s="23">
        <v>808700.13646055397</v>
      </c>
      <c r="AM35" s="23">
        <v>603236.26691729296</v>
      </c>
      <c r="AN35" s="23">
        <v>631635.62618690694</v>
      </c>
      <c r="AO35" s="23">
        <v>837035.44534413004</v>
      </c>
      <c r="AP35" s="23">
        <v>757651.957337884</v>
      </c>
      <c r="AQ35" s="23">
        <v>861402.82720105106</v>
      </c>
      <c r="AR35" s="23">
        <v>1095334.8502506299</v>
      </c>
    </row>
    <row r="36" spans="1:44" s="28" customFormat="1" ht="12.75" customHeight="1" x14ac:dyDescent="0.2">
      <c r="A36" s="22" t="s">
        <v>108</v>
      </c>
      <c r="B36" s="27">
        <f t="shared" ref="B36:AE36" si="0">SUM(B17:B35)</f>
        <v>595087.83356862725</v>
      </c>
      <c r="C36" s="27">
        <f t="shared" si="0"/>
        <v>696355.53860257682</v>
      </c>
      <c r="D36" s="27">
        <f t="shared" si="0"/>
        <v>674113.50998735777</v>
      </c>
      <c r="E36" s="27">
        <f t="shared" si="0"/>
        <v>720330.40954264521</v>
      </c>
      <c r="F36" s="27">
        <f t="shared" si="0"/>
        <v>710512.15930174559</v>
      </c>
      <c r="G36" s="27">
        <f t="shared" si="0"/>
        <v>827271.91284356546</v>
      </c>
      <c r="H36" s="27">
        <f t="shared" si="0"/>
        <v>915767.97360735538</v>
      </c>
      <c r="I36" s="27">
        <f t="shared" si="0"/>
        <v>1127150.1976422046</v>
      </c>
      <c r="J36" s="27">
        <f t="shared" si="0"/>
        <v>1031375.8279605263</v>
      </c>
      <c r="K36" s="27">
        <f t="shared" si="0"/>
        <v>1150882.1559310802</v>
      </c>
      <c r="L36" s="27">
        <f t="shared" si="0"/>
        <v>1067019.4297539894</v>
      </c>
      <c r="M36" s="27">
        <f t="shared" si="0"/>
        <v>1363124.1741822017</v>
      </c>
      <c r="N36" s="27">
        <f t="shared" si="0"/>
        <v>1302862.7306468717</v>
      </c>
      <c r="O36" s="27">
        <f t="shared" si="0"/>
        <v>1430302.5973027642</v>
      </c>
      <c r="P36" s="27">
        <f t="shared" si="0"/>
        <v>1606560.4675343458</v>
      </c>
      <c r="Q36" s="27">
        <f t="shared" si="0"/>
        <v>1833611.4691419778</v>
      </c>
      <c r="R36" s="27">
        <f t="shared" si="0"/>
        <v>1914014.3543147207</v>
      </c>
      <c r="S36" s="27">
        <f t="shared" si="0"/>
        <v>2113679.7455107081</v>
      </c>
      <c r="T36" s="27">
        <f t="shared" si="0"/>
        <v>2646730.8105769269</v>
      </c>
      <c r="U36" s="27">
        <f t="shared" si="0"/>
        <v>2522964.3819680098</v>
      </c>
      <c r="V36" s="27">
        <f t="shared" si="0"/>
        <v>2465195.5338685391</v>
      </c>
      <c r="W36" s="27">
        <f t="shared" si="0"/>
        <v>2569464.8780236766</v>
      </c>
      <c r="X36" s="27">
        <f t="shared" si="0"/>
        <v>2603606.6832101401</v>
      </c>
      <c r="Y36" s="27">
        <f t="shared" si="0"/>
        <v>2524824.6914219926</v>
      </c>
      <c r="Z36" s="27">
        <f t="shared" si="0"/>
        <v>2965963.8053316819</v>
      </c>
      <c r="AA36" s="27">
        <f t="shared" si="0"/>
        <v>3579752.9184423224</v>
      </c>
      <c r="AB36" s="27">
        <f t="shared" si="0"/>
        <v>3892650.3755395683</v>
      </c>
      <c r="AC36" s="27">
        <f t="shared" si="0"/>
        <v>3779387.1717305179</v>
      </c>
      <c r="AD36" s="27">
        <f t="shared" si="0"/>
        <v>3708485.8957219287</v>
      </c>
      <c r="AE36" s="27">
        <f t="shared" si="0"/>
        <v>3537577.0860573738</v>
      </c>
      <c r="AF36" s="27">
        <f t="shared" ref="AF36:AH36" si="1">SUM(AF17:AF35)</f>
        <v>4087471.2126634507</v>
      </c>
      <c r="AG36" s="27">
        <f t="shared" si="1"/>
        <v>5285644.6204918027</v>
      </c>
      <c r="AH36" s="27">
        <f t="shared" si="1"/>
        <v>5000940.7464228934</v>
      </c>
      <c r="AI36" s="27">
        <f t="shared" ref="AI36:AJ36" si="2">SUM(AI17:AI35)</f>
        <v>5220148.6703389864</v>
      </c>
      <c r="AJ36" s="27">
        <f t="shared" si="2"/>
        <v>5063846.5361445788</v>
      </c>
      <c r="AK36" s="27">
        <f t="shared" ref="AK36:AL36" si="3">SUM(AK17:AK35)</f>
        <v>5697660.0207182327</v>
      </c>
      <c r="AL36" s="27">
        <f t="shared" si="3"/>
        <v>6366675.9872068223</v>
      </c>
      <c r="AM36" s="27">
        <f t="shared" ref="AM36:AN36" si="4">SUM(AM17:AM35)</f>
        <v>5283034.7830289993</v>
      </c>
      <c r="AN36" s="27">
        <f t="shared" si="4"/>
        <v>5540316.895052474</v>
      </c>
      <c r="AO36" s="27">
        <f t="shared" ref="AO36:AP36" si="5">SUM(AO17:AO35)</f>
        <v>6588150.8345864713</v>
      </c>
      <c r="AP36" s="27">
        <f t="shared" si="5"/>
        <v>6315030.5494880592</v>
      </c>
      <c r="AQ36" s="27">
        <f t="shared" ref="AQ36:AR36" si="6">SUM(AQ17:AQ35)</f>
        <v>7787832.5151116932</v>
      </c>
      <c r="AR36" s="27">
        <f t="shared" si="6"/>
        <v>9737827.4987468626</v>
      </c>
    </row>
    <row r="37" spans="1:44" ht="11.25" customHeight="1" x14ac:dyDescent="0.2">
      <c r="A37" s="7"/>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7"/>
      <c r="AH37" s="7"/>
      <c r="AI37" s="7"/>
      <c r="AJ37" s="7"/>
      <c r="AK37" s="7"/>
      <c r="AL37" s="7"/>
      <c r="AM37" s="7"/>
      <c r="AN37" s="7"/>
      <c r="AO37" s="7"/>
      <c r="AP37" s="7"/>
      <c r="AQ37" s="7"/>
      <c r="AR37" s="23"/>
    </row>
    <row r="38" spans="1:44" s="30" customFormat="1" ht="12.75" customHeight="1" x14ac:dyDescent="0.2">
      <c r="A38" s="29" t="s">
        <v>26</v>
      </c>
      <c r="B38" s="29">
        <f t="shared" ref="B38:AH38" si="7">B14-B36</f>
        <v>37272.872941176523</v>
      </c>
      <c r="C38" s="29">
        <f t="shared" si="7"/>
        <v>45573.855252725421</v>
      </c>
      <c r="D38" s="29">
        <f t="shared" si="7"/>
        <v>22289.806573956972</v>
      </c>
      <c r="E38" s="29">
        <f t="shared" si="7"/>
        <v>24604.27898640302</v>
      </c>
      <c r="F38" s="29">
        <f t="shared" si="7"/>
        <v>29604.055162094766</v>
      </c>
      <c r="G38" s="29">
        <f t="shared" si="7"/>
        <v>56432.902748522931</v>
      </c>
      <c r="H38" s="29">
        <f t="shared" si="7"/>
        <v>134531.97298539744</v>
      </c>
      <c r="I38" s="29">
        <f t="shared" si="7"/>
        <v>133911.12021809607</v>
      </c>
      <c r="J38" s="29">
        <f t="shared" si="7"/>
        <v>32108.308552631643</v>
      </c>
      <c r="K38" s="29">
        <f t="shared" si="7"/>
        <v>-6778.7358184228651</v>
      </c>
      <c r="L38" s="29">
        <f t="shared" si="7"/>
        <v>4936.7844747342169</v>
      </c>
      <c r="M38" s="29">
        <f t="shared" si="7"/>
        <v>82822.918501582928</v>
      </c>
      <c r="N38" s="29">
        <f t="shared" si="7"/>
        <v>94027.912301166449</v>
      </c>
      <c r="O38" s="29">
        <f t="shared" si="7"/>
        <v>88650.108631153358</v>
      </c>
      <c r="P38" s="29">
        <f t="shared" si="7"/>
        <v>195460.10404916829</v>
      </c>
      <c r="Q38" s="29">
        <f t="shared" si="7"/>
        <v>213703.13913043449</v>
      </c>
      <c r="R38" s="29">
        <f t="shared" si="7"/>
        <v>125927.05685279192</v>
      </c>
      <c r="S38" s="29">
        <f t="shared" si="7"/>
        <v>151946.21264415188</v>
      </c>
      <c r="T38" s="29">
        <f t="shared" si="7"/>
        <v>359485.10096153291</v>
      </c>
      <c r="U38" s="29">
        <f t="shared" si="7"/>
        <v>222329.43480368005</v>
      </c>
      <c r="V38" s="29">
        <f t="shared" si="7"/>
        <v>82122.592072250787</v>
      </c>
      <c r="W38" s="29">
        <f t="shared" si="7"/>
        <v>159707.15388574358</v>
      </c>
      <c r="X38" s="29">
        <f t="shared" si="7"/>
        <v>96500.53854276007</v>
      </c>
      <c r="Y38" s="29">
        <f t="shared" si="7"/>
        <v>-6951.6712723127566</v>
      </c>
      <c r="Z38" s="29">
        <f t="shared" si="7"/>
        <v>76167.194668318145</v>
      </c>
      <c r="AA38" s="29">
        <f t="shared" si="7"/>
        <v>247625.08155767759</v>
      </c>
      <c r="AB38" s="29">
        <f t="shared" si="7"/>
        <v>570652.62446043175</v>
      </c>
      <c r="AC38" s="29">
        <f t="shared" si="7"/>
        <v>435759.66842800239</v>
      </c>
      <c r="AD38" s="29">
        <f t="shared" si="7"/>
        <v>242651.89037433127</v>
      </c>
      <c r="AE38" s="29">
        <f t="shared" si="7"/>
        <v>304440.56037357636</v>
      </c>
      <c r="AF38" s="29">
        <f t="shared" si="7"/>
        <v>434071.26015141932</v>
      </c>
      <c r="AG38" s="29">
        <f t="shared" si="7"/>
        <v>798760.32377049699</v>
      </c>
      <c r="AH38" s="29">
        <f t="shared" si="7"/>
        <v>458389.05166931637</v>
      </c>
      <c r="AI38" s="29">
        <f t="shared" ref="AI38:AJ38" si="8">AI14-AI36</f>
        <v>556168.4440677939</v>
      </c>
      <c r="AJ38" s="29">
        <f t="shared" si="8"/>
        <v>673618.7208835315</v>
      </c>
      <c r="AK38" s="29">
        <f t="shared" ref="AK38:AL38" si="9">AK14-AK36</f>
        <v>1189784.6588397771</v>
      </c>
      <c r="AL38" s="29">
        <f t="shared" si="9"/>
        <v>1621862.4115138575</v>
      </c>
      <c r="AM38" s="29">
        <f t="shared" ref="AM38:AN38" si="10">AM14-AM36</f>
        <v>1218323.6987110609</v>
      </c>
      <c r="AN38" s="29">
        <f t="shared" si="10"/>
        <v>1056135.7086456763</v>
      </c>
      <c r="AO38" s="29">
        <f t="shared" ref="AO38:AP38" si="11">AO14-AO36</f>
        <v>1636162.713707339</v>
      </c>
      <c r="AP38" s="29">
        <f t="shared" si="11"/>
        <v>1126264.8071672311</v>
      </c>
      <c r="AQ38" s="29">
        <f t="shared" ref="AQ38:AR38" si="12">AQ14-AQ36</f>
        <v>1203022.8173455959</v>
      </c>
      <c r="AR38" s="29">
        <f t="shared" si="12"/>
        <v>1819697.9323308375</v>
      </c>
    </row>
    <row r="39" spans="1:44" ht="12"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23"/>
    </row>
    <row r="40" spans="1:44" ht="12.75" customHeight="1" x14ac:dyDescent="0.2">
      <c r="A40" s="7" t="s">
        <v>12</v>
      </c>
      <c r="B40" s="23">
        <v>0</v>
      </c>
      <c r="C40" s="23">
        <v>0</v>
      </c>
      <c r="D40" s="23">
        <v>0</v>
      </c>
      <c r="E40" s="23">
        <v>0</v>
      </c>
      <c r="F40" s="23">
        <v>0</v>
      </c>
      <c r="G40" s="23">
        <v>0</v>
      </c>
      <c r="H40" s="23">
        <v>0</v>
      </c>
      <c r="I40" s="23">
        <v>0</v>
      </c>
      <c r="J40" s="23">
        <v>5893.1930921052626</v>
      </c>
      <c r="K40" s="23">
        <v>8766.6277667329341</v>
      </c>
      <c r="L40" s="23">
        <v>22099.629654255321</v>
      </c>
      <c r="M40" s="23">
        <v>12252.764509321139</v>
      </c>
      <c r="N40" s="23">
        <v>13556.796182396605</v>
      </c>
      <c r="O40" s="23">
        <v>11793.422859069453</v>
      </c>
      <c r="P40" s="23">
        <v>8835.3219812002899</v>
      </c>
      <c r="Q40" s="23">
        <v>7722.8033859176603</v>
      </c>
      <c r="R40" s="23">
        <v>8959.6304568527903</v>
      </c>
      <c r="S40" s="23">
        <v>5851.119769357495</v>
      </c>
      <c r="T40" s="23"/>
      <c r="U40" s="23">
        <v>0</v>
      </c>
      <c r="V40" s="23">
        <v>0</v>
      </c>
      <c r="W40" s="23">
        <v>0</v>
      </c>
      <c r="X40" s="23">
        <v>0</v>
      </c>
      <c r="Y40" s="23"/>
      <c r="Z40" s="23"/>
      <c r="AA40" s="31"/>
      <c r="AB40" s="31"/>
      <c r="AC40" s="31"/>
      <c r="AD40" s="31"/>
      <c r="AE40" s="31"/>
      <c r="AF40" s="31"/>
      <c r="AG40" s="7"/>
      <c r="AH40" s="7"/>
      <c r="AI40" s="7"/>
      <c r="AJ40" s="7"/>
      <c r="AK40" s="7"/>
      <c r="AL40" s="7"/>
      <c r="AM40" s="7"/>
      <c r="AN40" s="7"/>
      <c r="AO40" s="7"/>
      <c r="AP40" s="7"/>
      <c r="AQ40" s="7"/>
      <c r="AR40" s="23"/>
    </row>
    <row r="41" spans="1:44" ht="12.75" customHeight="1" x14ac:dyDescent="0.2">
      <c r="A41" s="7" t="s">
        <v>78</v>
      </c>
      <c r="B41" s="23">
        <v>4257.4850980392157</v>
      </c>
      <c r="C41" s="23">
        <v>4798.8979682854306</v>
      </c>
      <c r="D41" s="23">
        <v>5718.0364096080912</v>
      </c>
      <c r="E41" s="23">
        <v>7202.6321384425219</v>
      </c>
      <c r="F41" s="23">
        <v>5817.7373067331673</v>
      </c>
      <c r="G41" s="23">
        <v>8285.13747752376</v>
      </c>
      <c r="H41" s="23">
        <v>13662.127771768524</v>
      </c>
      <c r="I41" s="23">
        <v>22644.104302976717</v>
      </c>
      <c r="J41" s="23">
        <v>27632.683223684213</v>
      </c>
      <c r="K41" s="23">
        <v>28934.334758117959</v>
      </c>
      <c r="L41" s="23">
        <v>29197.875797872337</v>
      </c>
      <c r="M41" s="23">
        <v>22218.974463594794</v>
      </c>
      <c r="N41" s="23">
        <v>19109.277306468717</v>
      </c>
      <c r="O41" s="23">
        <v>13795.188941335133</v>
      </c>
      <c r="P41" s="23">
        <v>13729.970426608823</v>
      </c>
      <c r="Q41" s="23">
        <v>26088.43939976914</v>
      </c>
      <c r="R41" s="23">
        <v>20295.134010152284</v>
      </c>
      <c r="S41" s="23">
        <v>17840.700576606261</v>
      </c>
      <c r="T41" s="23">
        <v>172617.457692308</v>
      </c>
      <c r="U41" s="23">
        <v>43545.694619486203</v>
      </c>
      <c r="V41" s="23">
        <v>62272.094330155502</v>
      </c>
      <c r="W41" s="23">
        <v>86738.722079258907</v>
      </c>
      <c r="X41" s="23">
        <v>121393.740760296</v>
      </c>
      <c r="Y41" s="23">
        <v>30280.223949337898</v>
      </c>
      <c r="Z41" s="23">
        <v>21798</v>
      </c>
      <c r="AA41" s="23">
        <v>49070</v>
      </c>
      <c r="AB41" s="23">
        <v>63984</v>
      </c>
      <c r="AC41" s="32">
        <v>68785.128797886398</v>
      </c>
      <c r="AD41" s="32">
        <v>100721.009358289</v>
      </c>
      <c r="AE41" s="32">
        <v>181227.499666444</v>
      </c>
      <c r="AF41" s="32">
        <v>75410.448038540999</v>
      </c>
      <c r="AG41" s="32">
        <v>69660.815573770495</v>
      </c>
      <c r="AH41" s="32">
        <v>115084.941971383</v>
      </c>
      <c r="AI41" s="32">
        <v>108066.854237288</v>
      </c>
      <c r="AJ41" s="32">
        <v>49021.431057563597</v>
      </c>
      <c r="AK41" s="32">
        <v>124506.52002762401</v>
      </c>
      <c r="AL41" s="32">
        <v>145429.863539446</v>
      </c>
      <c r="AM41" s="32">
        <v>143941.76262083801</v>
      </c>
      <c r="AN41" s="32">
        <v>97590.931534232906</v>
      </c>
      <c r="AO41" s="32">
        <v>178944.132446501</v>
      </c>
      <c r="AP41" s="32">
        <v>68454.112627986397</v>
      </c>
      <c r="AQ41" s="32">
        <v>178129.42181340299</v>
      </c>
      <c r="AR41" s="23">
        <v>178308.570175439</v>
      </c>
    </row>
    <row r="42" spans="1:44" ht="12.75" customHeight="1" x14ac:dyDescent="0.2">
      <c r="A42" s="7" t="s">
        <v>79</v>
      </c>
      <c r="B42" s="23">
        <v>32345.574169934636</v>
      </c>
      <c r="C42" s="23">
        <v>40040.318434093162</v>
      </c>
      <c r="D42" s="23">
        <v>39578.088242730722</v>
      </c>
      <c r="E42" s="23">
        <v>49688.544944375775</v>
      </c>
      <c r="F42" s="23">
        <v>55308.724887780554</v>
      </c>
      <c r="G42" s="23">
        <v>65763.511790393008</v>
      </c>
      <c r="H42" s="23">
        <v>84698.12501352081</v>
      </c>
      <c r="I42" s="23">
        <v>109495.07571470675</v>
      </c>
      <c r="J42" s="23">
        <v>130450.64769736842</v>
      </c>
      <c r="K42" s="23">
        <v>163428.11447978797</v>
      </c>
      <c r="L42" s="23">
        <v>159574.24571143615</v>
      </c>
      <c r="M42" s="23">
        <v>182265.93689764332</v>
      </c>
      <c r="N42" s="23">
        <v>176209.44422057262</v>
      </c>
      <c r="O42" s="23">
        <v>147622.01045178695</v>
      </c>
      <c r="P42" s="23">
        <v>115879.59219088937</v>
      </c>
      <c r="Q42" s="23">
        <v>116357.92978068488</v>
      </c>
      <c r="R42" s="23">
        <v>118242.52131979694</v>
      </c>
      <c r="S42" s="23">
        <v>120819.08850906097</v>
      </c>
      <c r="T42" s="23">
        <v>172617.49326923076</v>
      </c>
      <c r="U42" s="23">
        <v>201655.58216190001</v>
      </c>
      <c r="V42" s="23">
        <v>211376.73306572999</v>
      </c>
      <c r="W42" s="23">
        <v>257322.00411734401</v>
      </c>
      <c r="X42" s="23">
        <v>300221.84266103501</v>
      </c>
      <c r="Y42" s="23">
        <v>296475.717328728</v>
      </c>
      <c r="Z42" s="23">
        <v>215212</v>
      </c>
      <c r="AA42" s="23">
        <v>238880</v>
      </c>
      <c r="AB42" s="23">
        <v>278845</v>
      </c>
      <c r="AC42" s="32">
        <v>295042.79788639402</v>
      </c>
      <c r="AD42" s="32">
        <v>628275.24331550801</v>
      </c>
      <c r="AE42" s="32">
        <v>324154.98332221498</v>
      </c>
      <c r="AF42" s="32">
        <v>403465.37921541597</v>
      </c>
      <c r="AG42" s="32">
        <v>458772.14426229498</v>
      </c>
      <c r="AH42" s="32">
        <v>413335.447535771</v>
      </c>
      <c r="AI42" s="32">
        <v>503912.58898305101</v>
      </c>
      <c r="AJ42" s="32">
        <v>475462.26037483301</v>
      </c>
      <c r="AK42" s="32">
        <v>596281.40883977897</v>
      </c>
      <c r="AL42" s="32">
        <v>406368.72352523101</v>
      </c>
      <c r="AM42" s="32">
        <v>291281.58270676702</v>
      </c>
      <c r="AN42" s="32">
        <v>328712.48175912001</v>
      </c>
      <c r="AO42" s="32">
        <v>420019.09311740898</v>
      </c>
      <c r="AP42" s="32">
        <v>374659.044368601</v>
      </c>
      <c r="AQ42" s="32">
        <v>456816.87976346898</v>
      </c>
      <c r="AR42" s="23">
        <v>647857.23684210505</v>
      </c>
    </row>
    <row r="43" spans="1:44" ht="12.75" customHeight="1" x14ac:dyDescent="0.2">
      <c r="A43" s="22" t="s">
        <v>13</v>
      </c>
      <c r="B43" s="27">
        <v>-28088.089071895422</v>
      </c>
      <c r="C43" s="27">
        <v>-35241.420465807729</v>
      </c>
      <c r="D43" s="27">
        <v>-33860.051833122634</v>
      </c>
      <c r="E43" s="27">
        <v>-42485.912805933251</v>
      </c>
      <c r="F43" s="27">
        <v>-49490.98758104739</v>
      </c>
      <c r="G43" s="27">
        <v>-57478.374312869244</v>
      </c>
      <c r="H43" s="27">
        <v>-71035.99724175228</v>
      </c>
      <c r="I43" s="27">
        <v>-86850.971411730032</v>
      </c>
      <c r="J43" s="27">
        <v>-96924.771381578947</v>
      </c>
      <c r="K43" s="27">
        <v>-125727.15195493707</v>
      </c>
      <c r="L43" s="27">
        <v>-108276.74025930848</v>
      </c>
      <c r="M43" s="27">
        <v>-147794.1979247274</v>
      </c>
      <c r="N43" s="27">
        <v>-143543.37073170731</v>
      </c>
      <c r="O43" s="27">
        <v>-122033.39865138236</v>
      </c>
      <c r="P43" s="27">
        <v>-93314.299783080249</v>
      </c>
      <c r="Q43" s="27">
        <v>-82546.686994998076</v>
      </c>
      <c r="R43" s="27">
        <v>-88987.756852791877</v>
      </c>
      <c r="S43" s="27">
        <v>-97127.268163097207</v>
      </c>
      <c r="T43" s="27">
        <v>-136868.38846153847</v>
      </c>
      <c r="U43" s="27">
        <v>-158109.4507998061</v>
      </c>
      <c r="V43" s="27">
        <v>-149104.79327646762</v>
      </c>
      <c r="W43" s="27">
        <v>-170583.03088008234</v>
      </c>
      <c r="X43" s="27">
        <v>-178828.22492080258</v>
      </c>
      <c r="Y43" s="27">
        <v>-266196</v>
      </c>
      <c r="Z43" s="27">
        <v>-193414</v>
      </c>
      <c r="AA43" s="27">
        <v>-189809</v>
      </c>
      <c r="AB43" s="27">
        <v>-214862</v>
      </c>
      <c r="AC43" s="33">
        <v>-226257.66908850701</v>
      </c>
      <c r="AD43" s="33">
        <v>-527554.23395721905</v>
      </c>
      <c r="AE43" s="33">
        <f t="shared" ref="AE43:AJ43" si="13">AE41-AE42</f>
        <v>-142927.48365577098</v>
      </c>
      <c r="AF43" s="33">
        <f t="shared" si="13"/>
        <v>-328054.93117687496</v>
      </c>
      <c r="AG43" s="33">
        <f t="shared" si="13"/>
        <v>-389111.32868852449</v>
      </c>
      <c r="AH43" s="33">
        <f t="shared" si="13"/>
        <v>-298250.505564388</v>
      </c>
      <c r="AI43" s="33">
        <f t="shared" si="13"/>
        <v>-395845.73474576301</v>
      </c>
      <c r="AJ43" s="33">
        <f t="shared" si="13"/>
        <v>-426440.82931726944</v>
      </c>
      <c r="AK43" s="33">
        <f t="shared" ref="AK43:AL43" si="14">AK41-AK42</f>
        <v>-471774.888812155</v>
      </c>
      <c r="AL43" s="33">
        <f t="shared" si="14"/>
        <v>-260938.85998578501</v>
      </c>
      <c r="AM43" s="33">
        <f t="shared" ref="AM43:AN43" si="15">AM41-AM42</f>
        <v>-147339.82008592901</v>
      </c>
      <c r="AN43" s="33">
        <f t="shared" si="15"/>
        <v>-231121.55022488709</v>
      </c>
      <c r="AO43" s="33">
        <f t="shared" ref="AO43:AP43" si="16">AO41-AO42</f>
        <v>-241074.96067090798</v>
      </c>
      <c r="AP43" s="33">
        <f t="shared" si="16"/>
        <v>-306204.93174061459</v>
      </c>
      <c r="AQ43" s="33">
        <f t="shared" ref="AQ43:AR43" si="17">AQ41-AQ42</f>
        <v>-278687.45795006596</v>
      </c>
      <c r="AR43" s="33">
        <f t="shared" si="17"/>
        <v>-469548.66666666605</v>
      </c>
    </row>
    <row r="44" spans="1:44" ht="11.25" customHeight="1" x14ac:dyDescent="0.2">
      <c r="A44" s="7"/>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4"/>
      <c r="AB44" s="24"/>
      <c r="AC44" s="24"/>
      <c r="AD44" s="24"/>
      <c r="AE44" s="24"/>
      <c r="AF44" s="24"/>
      <c r="AG44" s="7"/>
      <c r="AH44" s="7"/>
      <c r="AI44" s="7"/>
      <c r="AJ44" s="7"/>
      <c r="AK44" s="7"/>
      <c r="AL44" s="7"/>
      <c r="AM44" s="7"/>
      <c r="AN44" s="7"/>
      <c r="AO44" s="7"/>
      <c r="AP44" s="7"/>
      <c r="AQ44" s="7"/>
      <c r="AR44" s="23"/>
    </row>
    <row r="45" spans="1:44" s="30" customFormat="1" ht="12.75" customHeight="1" x14ac:dyDescent="0.2">
      <c r="A45" s="29" t="s">
        <v>27</v>
      </c>
      <c r="B45" s="34">
        <f t="shared" ref="B45:AE45" si="18">B38+B43</f>
        <v>9184.7838692811019</v>
      </c>
      <c r="C45" s="34">
        <f t="shared" si="18"/>
        <v>10332.434786917693</v>
      </c>
      <c r="D45" s="34">
        <f t="shared" si="18"/>
        <v>-11570.245259165662</v>
      </c>
      <c r="E45" s="34">
        <f t="shared" si="18"/>
        <v>-17881.633819530231</v>
      </c>
      <c r="F45" s="34">
        <f t="shared" si="18"/>
        <v>-19886.932418952623</v>
      </c>
      <c r="G45" s="34">
        <f t="shared" si="18"/>
        <v>-1045.4715643463132</v>
      </c>
      <c r="H45" s="34">
        <f t="shared" si="18"/>
        <v>63495.975743645162</v>
      </c>
      <c r="I45" s="34">
        <f t="shared" si="18"/>
        <v>47060.148806366036</v>
      </c>
      <c r="J45" s="34">
        <f t="shared" si="18"/>
        <v>-64816.462828947304</v>
      </c>
      <c r="K45" s="34">
        <f t="shared" si="18"/>
        <v>-132505.88777335995</v>
      </c>
      <c r="L45" s="34">
        <f t="shared" si="18"/>
        <v>-103339.95578457427</v>
      </c>
      <c r="M45" s="34">
        <f t="shared" si="18"/>
        <v>-64971.279423144471</v>
      </c>
      <c r="N45" s="34">
        <f t="shared" si="18"/>
        <v>-49515.458430540864</v>
      </c>
      <c r="O45" s="34">
        <f t="shared" si="18"/>
        <v>-33383.290020229004</v>
      </c>
      <c r="P45" s="34">
        <f t="shared" si="18"/>
        <v>102145.80426608805</v>
      </c>
      <c r="Q45" s="34">
        <f t="shared" si="18"/>
        <v>131156.45213543641</v>
      </c>
      <c r="R45" s="34">
        <f t="shared" si="18"/>
        <v>36939.300000000047</v>
      </c>
      <c r="S45" s="34">
        <f t="shared" si="18"/>
        <v>54818.94448105467</v>
      </c>
      <c r="T45" s="34">
        <f t="shared" si="18"/>
        <v>222616.71249999444</v>
      </c>
      <c r="U45" s="34">
        <f t="shared" si="18"/>
        <v>64219.984003873949</v>
      </c>
      <c r="V45" s="34">
        <f t="shared" si="18"/>
        <v>-66982.201204216835</v>
      </c>
      <c r="W45" s="34">
        <f t="shared" si="18"/>
        <v>-10875.87699433876</v>
      </c>
      <c r="X45" s="34">
        <f t="shared" si="18"/>
        <v>-82327.686378042505</v>
      </c>
      <c r="Y45" s="34">
        <f t="shared" si="18"/>
        <v>-273147.67127231276</v>
      </c>
      <c r="Z45" s="34">
        <f t="shared" si="18"/>
        <v>-117246.80533168186</v>
      </c>
      <c r="AA45" s="34">
        <f t="shared" si="18"/>
        <v>57816.081557677593</v>
      </c>
      <c r="AB45" s="34">
        <f t="shared" si="18"/>
        <v>355790.62446043175</v>
      </c>
      <c r="AC45" s="34">
        <f t="shared" si="18"/>
        <v>209501.99933949538</v>
      </c>
      <c r="AD45" s="34">
        <f t="shared" si="18"/>
        <v>-284902.34358288778</v>
      </c>
      <c r="AE45" s="34">
        <f t="shared" si="18"/>
        <v>161513.07671780538</v>
      </c>
      <c r="AF45" s="34">
        <f t="shared" ref="AF45:AH45" si="19">AF38+AF43</f>
        <v>106016.32897454436</v>
      </c>
      <c r="AG45" s="34">
        <f t="shared" si="19"/>
        <v>409648.99508197251</v>
      </c>
      <c r="AH45" s="34">
        <f t="shared" si="19"/>
        <v>160138.54610492836</v>
      </c>
      <c r="AI45" s="34">
        <f t="shared" ref="AI45:AJ45" si="20">AI38+AI43</f>
        <v>160322.70932203089</v>
      </c>
      <c r="AJ45" s="34">
        <f t="shared" si="20"/>
        <v>247177.89156626206</v>
      </c>
      <c r="AK45" s="34">
        <f t="shared" ref="AK45:AL45" si="21">AK38+AK43</f>
        <v>718009.77002762211</v>
      </c>
      <c r="AL45" s="34">
        <f t="shared" si="21"/>
        <v>1360923.5515280725</v>
      </c>
      <c r="AM45" s="34">
        <f t="shared" ref="AM45:AN45" si="22">AM38+AM43</f>
        <v>1070983.8786251319</v>
      </c>
      <c r="AN45" s="34">
        <f t="shared" si="22"/>
        <v>825014.15842078917</v>
      </c>
      <c r="AO45" s="34">
        <f t="shared" ref="AO45:AP45" si="23">AO38+AO43</f>
        <v>1395087.753036431</v>
      </c>
      <c r="AP45" s="34">
        <f t="shared" si="23"/>
        <v>820059.87542661652</v>
      </c>
      <c r="AQ45" s="34">
        <f t="shared" ref="AQ45:AR45" si="24">AQ38+AQ43</f>
        <v>924335.35939552996</v>
      </c>
      <c r="AR45" s="34">
        <f t="shared" si="24"/>
        <v>1350149.2656641714</v>
      </c>
    </row>
    <row r="46" spans="1:44" ht="12" x14ac:dyDescent="0.2">
      <c r="A46" s="7"/>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7"/>
      <c r="AH46" s="7"/>
      <c r="AI46" s="7"/>
      <c r="AJ46" s="7"/>
      <c r="AK46" s="7"/>
      <c r="AL46" s="7"/>
      <c r="AM46" s="7"/>
      <c r="AN46" s="7"/>
      <c r="AO46" s="7"/>
      <c r="AP46" s="7"/>
      <c r="AQ46" s="7"/>
      <c r="AR46" s="23"/>
    </row>
    <row r="47" spans="1:44" ht="12" x14ac:dyDescent="0.2">
      <c r="A47" s="7"/>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7"/>
      <c r="AH47" s="7"/>
      <c r="AI47" s="7"/>
      <c r="AJ47" s="7"/>
      <c r="AK47" s="7"/>
      <c r="AL47" s="7"/>
      <c r="AM47" s="7"/>
      <c r="AN47" s="7"/>
      <c r="AO47" s="7"/>
      <c r="AP47" s="7"/>
      <c r="AQ47" s="7"/>
      <c r="AR47" s="23"/>
    </row>
    <row r="48" spans="1:44" ht="15" customHeight="1" x14ac:dyDescent="0.2">
      <c r="A48" s="35" t="s">
        <v>106</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7"/>
      <c r="AH48" s="7"/>
      <c r="AI48" s="7"/>
      <c r="AJ48" s="7"/>
      <c r="AK48" s="7"/>
      <c r="AL48" s="7"/>
      <c r="AM48" s="7"/>
      <c r="AN48" s="7"/>
      <c r="AO48" s="7"/>
      <c r="AP48" s="7"/>
      <c r="AQ48" s="7"/>
      <c r="AR48" s="23"/>
    </row>
    <row r="49" spans="1:45" ht="12.75" customHeight="1" x14ac:dyDescent="0.2">
      <c r="A49" s="7" t="s">
        <v>59</v>
      </c>
      <c r="B49" s="20"/>
      <c r="C49" s="20"/>
      <c r="D49" s="20"/>
      <c r="E49" s="20"/>
      <c r="F49" s="20"/>
      <c r="G49" s="20"/>
      <c r="H49" s="20"/>
      <c r="I49" s="20"/>
      <c r="J49" s="20"/>
      <c r="K49" s="20"/>
      <c r="L49" s="20"/>
      <c r="M49" s="20"/>
      <c r="N49" s="20"/>
      <c r="O49" s="20"/>
      <c r="P49" s="20"/>
      <c r="Q49" s="20"/>
      <c r="R49" s="20"/>
      <c r="S49" s="20"/>
      <c r="T49" s="20"/>
      <c r="U49" s="20"/>
      <c r="V49" s="20"/>
      <c r="W49" s="20"/>
      <c r="X49" s="20"/>
      <c r="Y49" s="23">
        <v>608120.41968911898</v>
      </c>
      <c r="Z49" s="23">
        <v>960856.02169869805</v>
      </c>
      <c r="AA49" s="23">
        <v>1567122.7582659801</v>
      </c>
      <c r="AB49" s="23">
        <v>2129003.0525179901</v>
      </c>
      <c r="AC49" s="23">
        <v>2133843.6433289298</v>
      </c>
      <c r="AD49" s="23">
        <v>2842845.6122994702</v>
      </c>
      <c r="AE49" s="23">
        <v>3151250.2134756502</v>
      </c>
      <c r="AF49" s="23">
        <v>3555612.25808672</v>
      </c>
      <c r="AG49" s="23">
        <v>4874853.0049180305</v>
      </c>
      <c r="AH49" s="23">
        <v>4317717.25596184</v>
      </c>
      <c r="AI49" s="23">
        <v>5119398.9415254202</v>
      </c>
      <c r="AJ49" s="23">
        <v>4220626.1606425699</v>
      </c>
      <c r="AK49" s="23">
        <v>4428227.2071823198</v>
      </c>
      <c r="AL49" s="23">
        <v>5834416.3944562897</v>
      </c>
      <c r="AM49" s="23">
        <v>4193687.8125671302</v>
      </c>
      <c r="AN49" s="23">
        <v>5039538.37481259</v>
      </c>
      <c r="AO49" s="23">
        <v>6316303.9739734</v>
      </c>
      <c r="AP49" s="23">
        <v>6622712.2440272998</v>
      </c>
      <c r="AQ49" s="23">
        <v>9915610.6681997404</v>
      </c>
      <c r="AR49" s="23">
        <v>9328901.9780701809</v>
      </c>
    </row>
    <row r="50" spans="1:45" ht="12.75" customHeight="1" x14ac:dyDescent="0.2">
      <c r="A50" s="7" t="s">
        <v>58</v>
      </c>
      <c r="B50" s="20"/>
      <c r="C50" s="20"/>
      <c r="D50" s="20"/>
      <c r="E50" s="20"/>
      <c r="F50" s="20"/>
      <c r="G50" s="20"/>
      <c r="H50" s="20"/>
      <c r="I50" s="20"/>
      <c r="J50" s="20"/>
      <c r="K50" s="20"/>
      <c r="L50" s="20"/>
      <c r="M50" s="20"/>
      <c r="N50" s="20"/>
      <c r="O50" s="20"/>
      <c r="P50" s="20"/>
      <c r="Q50" s="20"/>
      <c r="R50" s="20"/>
      <c r="S50" s="20"/>
      <c r="T50" s="20"/>
      <c r="U50" s="20"/>
      <c r="V50" s="20"/>
      <c r="W50" s="20"/>
      <c r="X50" s="20"/>
      <c r="Y50" s="23">
        <v>3648457.3955095001</v>
      </c>
      <c r="Z50" s="23">
        <v>3665766.2120272801</v>
      </c>
      <c r="AA50" s="23">
        <v>3965793.17119765</v>
      </c>
      <c r="AB50" s="23">
        <v>3785787.5604316499</v>
      </c>
      <c r="AC50" s="23">
        <v>2999468.78599736</v>
      </c>
      <c r="AD50" s="23">
        <v>3025528.9538770099</v>
      </c>
      <c r="AE50" s="23">
        <v>3141296.4523015302</v>
      </c>
      <c r="AF50" s="23">
        <v>3611412.9717825199</v>
      </c>
      <c r="AG50" s="23">
        <v>4596856.4713114798</v>
      </c>
      <c r="AH50" s="23">
        <v>4913096.5604133504</v>
      </c>
      <c r="AI50" s="23">
        <v>5339336.47288136</v>
      </c>
      <c r="AJ50" s="23">
        <v>5381511.2081660004</v>
      </c>
      <c r="AK50" s="23">
        <v>5716620.6712707197</v>
      </c>
      <c r="AL50" s="23">
        <v>6585554.7860696502</v>
      </c>
      <c r="AM50" s="23">
        <v>4855850.1868958101</v>
      </c>
      <c r="AN50" s="23">
        <v>6382621.7126436802</v>
      </c>
      <c r="AO50" s="23">
        <v>7435516.8623481803</v>
      </c>
      <c r="AP50" s="23">
        <v>7521562.3259385703</v>
      </c>
      <c r="AQ50" s="23">
        <v>10784626.414586101</v>
      </c>
      <c r="AR50" s="23">
        <v>10963180.2637845</v>
      </c>
    </row>
    <row r="51" spans="1:45" ht="12.75" customHeight="1" x14ac:dyDescent="0.2">
      <c r="A51" s="7" t="s">
        <v>80</v>
      </c>
      <c r="B51" s="20"/>
      <c r="C51" s="20"/>
      <c r="D51" s="20"/>
      <c r="E51" s="20"/>
      <c r="F51" s="20"/>
      <c r="G51" s="20"/>
      <c r="H51" s="20"/>
      <c r="I51" s="20"/>
      <c r="J51" s="20"/>
      <c r="K51" s="20"/>
      <c r="L51" s="20"/>
      <c r="M51" s="20"/>
      <c r="N51" s="20"/>
      <c r="O51" s="20"/>
      <c r="P51" s="20"/>
      <c r="Q51" s="20"/>
      <c r="R51" s="20"/>
      <c r="S51" s="20"/>
      <c r="T51" s="20"/>
      <c r="U51" s="20"/>
      <c r="V51" s="20"/>
      <c r="W51" s="20"/>
      <c r="X51" s="20"/>
      <c r="Y51" s="23">
        <v>431240.37132987898</v>
      </c>
      <c r="Z51" s="23">
        <v>439127.27278363297</v>
      </c>
      <c r="AA51" s="23">
        <v>833427.07788390899</v>
      </c>
      <c r="AB51" s="23">
        <v>1015470.17697842</v>
      </c>
      <c r="AC51" s="23">
        <v>803905.00264200801</v>
      </c>
      <c r="AD51" s="23">
        <v>995947.96122994705</v>
      </c>
      <c r="AE51" s="23">
        <v>1008153.19079386</v>
      </c>
      <c r="AF51" s="23">
        <v>779671.61527873401</v>
      </c>
      <c r="AG51" s="23">
        <v>746448.84918032796</v>
      </c>
      <c r="AH51" s="23">
        <v>809805.44276629598</v>
      </c>
      <c r="AI51" s="23">
        <v>652731.96694915299</v>
      </c>
      <c r="AJ51" s="23">
        <v>606046.48594377504</v>
      </c>
      <c r="AK51" s="23">
        <v>843676.88812154694</v>
      </c>
      <c r="AL51" s="23">
        <v>1297629.1009239501</v>
      </c>
      <c r="AM51" s="23">
        <v>1136633.8770139599</v>
      </c>
      <c r="AN51" s="23">
        <v>1117029.7651174399</v>
      </c>
      <c r="AO51" s="23">
        <v>1923777.0133024901</v>
      </c>
      <c r="AP51" s="23">
        <v>1276907.52445961</v>
      </c>
      <c r="AQ51" s="23">
        <v>1768161.8567674099</v>
      </c>
      <c r="AR51" s="23">
        <v>1996821.0012531299</v>
      </c>
    </row>
    <row r="52" spans="1:45" s="28" customFormat="1" ht="12.75" customHeight="1" x14ac:dyDescent="0.2">
      <c r="A52" s="22" t="s">
        <v>81</v>
      </c>
      <c r="B52" s="27"/>
      <c r="C52" s="27"/>
      <c r="D52" s="27"/>
      <c r="E52" s="27"/>
      <c r="F52" s="27"/>
      <c r="G52" s="27"/>
      <c r="H52" s="27"/>
      <c r="I52" s="27"/>
      <c r="J52" s="27"/>
      <c r="K52" s="27"/>
      <c r="L52" s="27"/>
      <c r="M52" s="27"/>
      <c r="N52" s="27"/>
      <c r="O52" s="27"/>
      <c r="P52" s="27"/>
      <c r="Q52" s="27"/>
      <c r="R52" s="27"/>
      <c r="S52" s="27"/>
      <c r="T52" s="27"/>
      <c r="U52" s="27"/>
      <c r="V52" s="27"/>
      <c r="W52" s="27"/>
      <c r="X52" s="27"/>
      <c r="Y52" s="27">
        <v>4687818.1865285002</v>
      </c>
      <c r="Z52" s="27">
        <v>5065749.5065096105</v>
      </c>
      <c r="AA52" s="27">
        <v>6366343.00734754</v>
      </c>
      <c r="AB52" s="27">
        <v>6930260.78992806</v>
      </c>
      <c r="AC52" s="27">
        <v>5937217.4319682997</v>
      </c>
      <c r="AD52" s="27">
        <v>6864322.5274064196</v>
      </c>
      <c r="AE52" s="27">
        <v>7300699.8565710504</v>
      </c>
      <c r="AF52" s="27">
        <v>7946696.8451479701</v>
      </c>
      <c r="AG52" s="27">
        <v>10218158.3254098</v>
      </c>
      <c r="AH52" s="27">
        <v>10040619.259141499</v>
      </c>
      <c r="AI52" s="27">
        <v>11111467.3813559</v>
      </c>
      <c r="AJ52" s="27">
        <v>10208183.8547523</v>
      </c>
      <c r="AK52" s="27">
        <v>10988524.766574601</v>
      </c>
      <c r="AL52" s="27">
        <v>13717600.281449899</v>
      </c>
      <c r="AM52" s="27">
        <v>10186171.876476901</v>
      </c>
      <c r="AN52" s="27">
        <v>12539189.8525737</v>
      </c>
      <c r="AO52" s="27">
        <v>15675597.849624099</v>
      </c>
      <c r="AP52" s="27">
        <v>15421182.094425499</v>
      </c>
      <c r="AQ52" s="27">
        <v>22468398.939553201</v>
      </c>
      <c r="AR52" s="27">
        <v>22288903.243107799</v>
      </c>
    </row>
    <row r="53" spans="1:45" ht="12.75" customHeight="1" x14ac:dyDescent="0.2">
      <c r="A53" s="22" t="s">
        <v>46</v>
      </c>
      <c r="B53" s="20"/>
      <c r="C53" s="20"/>
      <c r="D53" s="20"/>
      <c r="E53" s="20"/>
      <c r="F53" s="20"/>
      <c r="G53" s="20"/>
      <c r="H53" s="20"/>
      <c r="I53" s="20"/>
      <c r="J53" s="20"/>
      <c r="K53" s="20"/>
      <c r="L53" s="20"/>
      <c r="M53" s="20"/>
      <c r="N53" s="20"/>
      <c r="O53" s="20"/>
      <c r="P53" s="20"/>
      <c r="Q53" s="20"/>
      <c r="R53" s="20"/>
      <c r="S53" s="20"/>
      <c r="T53" s="20"/>
      <c r="U53" s="20"/>
      <c r="V53" s="20"/>
      <c r="W53" s="20"/>
      <c r="X53" s="20"/>
      <c r="Y53" s="20">
        <v>764875.89176741499</v>
      </c>
      <c r="Z53" s="20">
        <v>803635.94420334802</v>
      </c>
      <c r="AA53" s="20">
        <v>1146571.75973549</v>
      </c>
      <c r="AB53" s="20">
        <v>1626552.9741007199</v>
      </c>
      <c r="AC53" s="20">
        <v>1510061.2635402901</v>
      </c>
      <c r="AD53" s="20">
        <v>1391282.2961229901</v>
      </c>
      <c r="AE53" s="20">
        <v>1465589.7458305501</v>
      </c>
      <c r="AF53" s="20">
        <v>1722187.2966276701</v>
      </c>
      <c r="AG53" s="20">
        <v>2424425.7131147501</v>
      </c>
      <c r="AH53" s="20">
        <v>2110375.25119237</v>
      </c>
      <c r="AI53" s="20">
        <v>2401664.6516949199</v>
      </c>
      <c r="AJ53" s="20">
        <v>1939884.6231593001</v>
      </c>
      <c r="AK53" s="20">
        <v>2782937.0593922702</v>
      </c>
      <c r="AL53" s="20">
        <v>3488978.6062544398</v>
      </c>
      <c r="AM53" s="20">
        <v>2963193.1697099898</v>
      </c>
      <c r="AN53" s="20">
        <v>3184864.0084957499</v>
      </c>
      <c r="AO53" s="20">
        <v>4434361.8212839803</v>
      </c>
      <c r="AP53" s="20">
        <v>3937713.8919226401</v>
      </c>
      <c r="AQ53" s="20">
        <v>5223095.6287779203</v>
      </c>
      <c r="AR53" s="20">
        <v>5413843.5908521302</v>
      </c>
      <c r="AS53" s="75"/>
    </row>
    <row r="54" spans="1:45" s="28" customFormat="1" ht="12.75" customHeight="1" x14ac:dyDescent="0.2">
      <c r="A54" s="22" t="s">
        <v>47</v>
      </c>
      <c r="B54" s="27"/>
      <c r="C54" s="27"/>
      <c r="D54" s="27"/>
      <c r="E54" s="27"/>
      <c r="F54" s="27"/>
      <c r="G54" s="27"/>
      <c r="H54" s="27"/>
      <c r="I54" s="27"/>
      <c r="J54" s="27"/>
      <c r="K54" s="27"/>
      <c r="L54" s="27"/>
      <c r="M54" s="27"/>
      <c r="N54" s="27"/>
      <c r="O54" s="27"/>
      <c r="P54" s="27"/>
      <c r="Q54" s="27"/>
      <c r="R54" s="27"/>
      <c r="S54" s="27"/>
      <c r="T54" s="27"/>
      <c r="U54" s="27"/>
      <c r="V54" s="27"/>
      <c r="W54" s="27"/>
      <c r="X54" s="27"/>
      <c r="Y54" s="27">
        <v>5452694.0782959098</v>
      </c>
      <c r="Z54" s="27">
        <v>5869385.4507129602</v>
      </c>
      <c r="AA54" s="27">
        <v>7512914.7670830302</v>
      </c>
      <c r="AB54" s="27">
        <v>8556813.7640287802</v>
      </c>
      <c r="AC54" s="27">
        <v>7447278.69550859</v>
      </c>
      <c r="AD54" s="27">
        <v>8255604.8235294102</v>
      </c>
      <c r="AE54" s="27">
        <v>8766289.6024015993</v>
      </c>
      <c r="AF54" s="27">
        <v>9668884.1417756397</v>
      </c>
      <c r="AG54" s="27">
        <v>12642584.0385246</v>
      </c>
      <c r="AH54" s="27">
        <v>12150994.510333899</v>
      </c>
      <c r="AI54" s="27">
        <v>13513132.0330508</v>
      </c>
      <c r="AJ54" s="27">
        <v>12148068.477911601</v>
      </c>
      <c r="AK54" s="27">
        <v>13771461.8259669</v>
      </c>
      <c r="AL54" s="27">
        <v>17206578.887704302</v>
      </c>
      <c r="AM54" s="27">
        <v>13149365.0461869</v>
      </c>
      <c r="AN54" s="27">
        <v>15724053.8610695</v>
      </c>
      <c r="AO54" s="27">
        <v>20109959.670908</v>
      </c>
      <c r="AP54" s="27">
        <v>19358895.9863481</v>
      </c>
      <c r="AQ54" s="27">
        <v>27691494.5683311</v>
      </c>
      <c r="AR54" s="27">
        <v>27702746.8339599</v>
      </c>
    </row>
    <row r="55" spans="1:45" ht="11.25" customHeight="1" x14ac:dyDescent="0.2">
      <c r="A55" s="22"/>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7"/>
      <c r="AH55" s="7"/>
      <c r="AI55" s="7"/>
      <c r="AJ55" s="7"/>
      <c r="AK55" s="7"/>
      <c r="AL55" s="7"/>
      <c r="AM55" s="7"/>
      <c r="AN55" s="7"/>
      <c r="AO55" s="7"/>
      <c r="AP55" s="7"/>
      <c r="AQ55" s="7"/>
      <c r="AR55" s="23"/>
    </row>
    <row r="56" spans="1:45" ht="12.75" customHeight="1" x14ac:dyDescent="0.2">
      <c r="A56" s="7" t="s">
        <v>54</v>
      </c>
      <c r="B56" s="20"/>
      <c r="C56" s="20"/>
      <c r="D56" s="20"/>
      <c r="E56" s="20"/>
      <c r="F56" s="20"/>
      <c r="G56" s="20"/>
      <c r="H56" s="20"/>
      <c r="I56" s="20"/>
      <c r="J56" s="20"/>
      <c r="K56" s="20"/>
      <c r="L56" s="20"/>
      <c r="M56" s="20"/>
      <c r="N56" s="20"/>
      <c r="O56" s="20"/>
      <c r="P56" s="20"/>
      <c r="Q56" s="20"/>
      <c r="R56" s="20"/>
      <c r="S56" s="20"/>
      <c r="T56" s="20"/>
      <c r="U56" s="20"/>
      <c r="V56" s="20"/>
      <c r="W56" s="20"/>
      <c r="X56" s="20"/>
      <c r="Y56" s="23">
        <v>633809.48589522205</v>
      </c>
      <c r="Z56" s="23">
        <v>519170.99628022301</v>
      </c>
      <c r="AA56" s="23">
        <v>838078.33725202095</v>
      </c>
      <c r="AB56" s="23">
        <v>1610575.7669064701</v>
      </c>
      <c r="AC56" s="23">
        <v>1319863.7357992099</v>
      </c>
      <c r="AD56" s="23">
        <v>1408685.7901069501</v>
      </c>
      <c r="AE56" s="23">
        <v>1546452.9673115399</v>
      </c>
      <c r="AF56" s="23">
        <v>1683153.21128699</v>
      </c>
      <c r="AG56" s="23">
        <v>2056823.75</v>
      </c>
      <c r="AH56" s="23">
        <v>2351531.1979332301</v>
      </c>
      <c r="AI56" s="23">
        <v>2664193.0711864401</v>
      </c>
      <c r="AJ56" s="23">
        <v>2538002.7911646599</v>
      </c>
      <c r="AK56" s="23">
        <v>2787360.7292817701</v>
      </c>
      <c r="AL56" s="23">
        <v>3882046.0966595602</v>
      </c>
      <c r="AM56" s="23">
        <v>3192934.5349086998</v>
      </c>
      <c r="AN56" s="23">
        <v>3841148.6371814101</v>
      </c>
      <c r="AO56" s="23">
        <v>5779257.4632735699</v>
      </c>
      <c r="AP56" s="23">
        <v>4734735.5534698498</v>
      </c>
      <c r="AQ56" s="23">
        <v>6961715.36727989</v>
      </c>
      <c r="AR56" s="23">
        <v>7509820.0538847102</v>
      </c>
    </row>
    <row r="57" spans="1:45" ht="12.75" customHeight="1" x14ac:dyDescent="0.2">
      <c r="A57" s="7" t="s">
        <v>48</v>
      </c>
      <c r="B57" s="23"/>
      <c r="C57" s="23"/>
      <c r="D57" s="23"/>
      <c r="E57" s="23"/>
      <c r="F57" s="23"/>
      <c r="G57" s="23"/>
      <c r="H57" s="23"/>
      <c r="I57" s="23"/>
      <c r="J57" s="23"/>
      <c r="K57" s="23"/>
      <c r="L57" s="23"/>
      <c r="M57" s="23"/>
      <c r="N57" s="23"/>
      <c r="O57" s="23"/>
      <c r="P57" s="23"/>
      <c r="Q57" s="23"/>
      <c r="R57" s="23"/>
      <c r="S57" s="23"/>
      <c r="T57" s="23"/>
      <c r="U57" s="23"/>
      <c r="V57" s="23"/>
      <c r="W57" s="23"/>
      <c r="X57" s="23"/>
      <c r="Y57" s="23">
        <v>4113080.99021301</v>
      </c>
      <c r="Z57" s="23">
        <v>4510737.4203347797</v>
      </c>
      <c r="AA57" s="23">
        <v>5654147.0646583401</v>
      </c>
      <c r="AB57" s="23">
        <v>5805655.3942446001</v>
      </c>
      <c r="AC57" s="23">
        <v>5024235.8058124203</v>
      </c>
      <c r="AD57" s="23">
        <v>5749157.03141711</v>
      </c>
      <c r="AE57" s="23">
        <v>6045503.8425617097</v>
      </c>
      <c r="AF57" s="23">
        <v>6760142.45905024</v>
      </c>
      <c r="AG57" s="23">
        <v>8641823.2573770508</v>
      </c>
      <c r="AH57" s="23">
        <v>8279410.7122416496</v>
      </c>
      <c r="AI57" s="23">
        <v>9037140.5720339008</v>
      </c>
      <c r="AJ57" s="23">
        <v>8087908.1004016101</v>
      </c>
      <c r="AK57" s="23">
        <v>9056966.1788673997</v>
      </c>
      <c r="AL57" s="23">
        <v>10435510.317697201</v>
      </c>
      <c r="AM57" s="23">
        <v>7900196.3485499499</v>
      </c>
      <c r="AN57" s="23">
        <v>9793505.5782108903</v>
      </c>
      <c r="AO57" s="23">
        <v>11888207.5002892</v>
      </c>
      <c r="AP57" s="23">
        <v>12278416.482366299</v>
      </c>
      <c r="AQ57" s="23">
        <v>17558558.077529602</v>
      </c>
      <c r="AR57" s="23">
        <v>16284005.831453601</v>
      </c>
    </row>
    <row r="58" spans="1:45" ht="12.75" customHeight="1" x14ac:dyDescent="0.2">
      <c r="A58" s="7" t="s">
        <v>49</v>
      </c>
      <c r="B58" s="23"/>
      <c r="C58" s="23"/>
      <c r="D58" s="23"/>
      <c r="E58" s="23"/>
      <c r="F58" s="23"/>
      <c r="G58" s="23"/>
      <c r="H58" s="23"/>
      <c r="I58" s="23"/>
      <c r="J58" s="23"/>
      <c r="K58" s="23"/>
      <c r="L58" s="23"/>
      <c r="M58" s="23"/>
      <c r="N58" s="23"/>
      <c r="O58" s="23"/>
      <c r="P58" s="23"/>
      <c r="Q58" s="23"/>
      <c r="R58" s="23"/>
      <c r="S58" s="23"/>
      <c r="T58" s="23"/>
      <c r="U58" s="23"/>
      <c r="V58" s="23"/>
      <c r="W58" s="23"/>
      <c r="X58" s="23"/>
      <c r="Y58" s="23">
        <v>705803.60218767996</v>
      </c>
      <c r="Z58" s="23">
        <v>839477.03409795405</v>
      </c>
      <c r="AA58" s="23">
        <v>1020689.36517267</v>
      </c>
      <c r="AB58" s="23">
        <v>1140582.6028777</v>
      </c>
      <c r="AC58" s="23">
        <v>1103179.15389696</v>
      </c>
      <c r="AD58" s="23">
        <v>1097762.0020053501</v>
      </c>
      <c r="AE58" s="23">
        <v>1174332.7925283499</v>
      </c>
      <c r="AF58" s="23">
        <v>1225588.4714384</v>
      </c>
      <c r="AG58" s="23">
        <v>1943937.0311475401</v>
      </c>
      <c r="AH58" s="23">
        <v>1520052.6001589801</v>
      </c>
      <c r="AI58" s="23">
        <v>1811798.3898305099</v>
      </c>
      <c r="AJ58" s="23">
        <v>1522157.5863453799</v>
      </c>
      <c r="AK58" s="23">
        <v>1927134.9178176799</v>
      </c>
      <c r="AL58" s="23">
        <v>2889022.4733475498</v>
      </c>
      <c r="AM58" s="23">
        <v>2056234.16272825</v>
      </c>
      <c r="AN58" s="23">
        <v>2089399.64567716</v>
      </c>
      <c r="AO58" s="23">
        <v>2442494.7073452901</v>
      </c>
      <c r="AP58" s="23">
        <v>2345743.9505119501</v>
      </c>
      <c r="AQ58" s="23">
        <v>3171221.12352168</v>
      </c>
      <c r="AR58" s="23">
        <v>3908920.9486215501</v>
      </c>
    </row>
    <row r="59" spans="1:45" s="28" customFormat="1" ht="12.75" customHeight="1" x14ac:dyDescent="0.2">
      <c r="A59" s="22" t="s">
        <v>50</v>
      </c>
      <c r="B59" s="27">
        <f t="shared" ref="B59:I59" si="25">SUM(B56:B58)</f>
        <v>0</v>
      </c>
      <c r="C59" s="27">
        <f t="shared" si="25"/>
        <v>0</v>
      </c>
      <c r="D59" s="27">
        <f t="shared" si="25"/>
        <v>0</v>
      </c>
      <c r="E59" s="27">
        <f t="shared" si="25"/>
        <v>0</v>
      </c>
      <c r="F59" s="27">
        <f t="shared" si="25"/>
        <v>0</v>
      </c>
      <c r="G59" s="27">
        <f t="shared" si="25"/>
        <v>0</v>
      </c>
      <c r="H59" s="27">
        <f t="shared" si="25"/>
        <v>0</v>
      </c>
      <c r="I59" s="27">
        <f t="shared" si="25"/>
        <v>0</v>
      </c>
      <c r="J59" s="27">
        <f t="shared" ref="J59:AC59" si="26">SUM(J56:J58)</f>
        <v>0</v>
      </c>
      <c r="K59" s="27">
        <f t="shared" si="26"/>
        <v>0</v>
      </c>
      <c r="L59" s="27">
        <f t="shared" si="26"/>
        <v>0</v>
      </c>
      <c r="M59" s="27">
        <f t="shared" si="26"/>
        <v>0</v>
      </c>
      <c r="N59" s="27">
        <f t="shared" si="26"/>
        <v>0</v>
      </c>
      <c r="O59" s="27">
        <f t="shared" si="26"/>
        <v>0</v>
      </c>
      <c r="P59" s="27">
        <f t="shared" si="26"/>
        <v>0</v>
      </c>
      <c r="Q59" s="27">
        <f t="shared" si="26"/>
        <v>0</v>
      </c>
      <c r="R59" s="27">
        <f t="shared" si="26"/>
        <v>0</v>
      </c>
      <c r="S59" s="27">
        <f t="shared" si="26"/>
        <v>0</v>
      </c>
      <c r="T59" s="27">
        <f t="shared" si="26"/>
        <v>0</v>
      </c>
      <c r="U59" s="27">
        <f t="shared" si="26"/>
        <v>0</v>
      </c>
      <c r="V59" s="27">
        <f t="shared" si="26"/>
        <v>0</v>
      </c>
      <c r="W59" s="27">
        <f t="shared" si="26"/>
        <v>0</v>
      </c>
      <c r="X59" s="27">
        <f t="shared" si="26"/>
        <v>0</v>
      </c>
      <c r="Y59" s="27">
        <f t="shared" si="26"/>
        <v>5452694.0782959126</v>
      </c>
      <c r="Z59" s="27">
        <f t="shared" si="26"/>
        <v>5869385.4507129565</v>
      </c>
      <c r="AA59" s="27">
        <f t="shared" si="26"/>
        <v>7512914.7670830311</v>
      </c>
      <c r="AB59" s="27">
        <f t="shared" si="26"/>
        <v>8556813.7640287708</v>
      </c>
      <c r="AC59" s="27">
        <f t="shared" si="26"/>
        <v>7447278.69550859</v>
      </c>
      <c r="AD59" s="27">
        <f t="shared" ref="AD59:AI59" si="27">SUM(AD56:AD58)</f>
        <v>8255604.8235294102</v>
      </c>
      <c r="AE59" s="27">
        <f t="shared" si="27"/>
        <v>8766289.6024015993</v>
      </c>
      <c r="AF59" s="27">
        <f t="shared" si="27"/>
        <v>9668884.1417756304</v>
      </c>
      <c r="AG59" s="27">
        <f t="shared" si="27"/>
        <v>12642584.03852459</v>
      </c>
      <c r="AH59" s="27">
        <f t="shared" si="27"/>
        <v>12150994.51033386</v>
      </c>
      <c r="AI59" s="27">
        <f t="shared" si="27"/>
        <v>13513132.03305085</v>
      </c>
      <c r="AJ59" s="27">
        <f t="shared" ref="AJ59:AK59" si="28">SUM(AJ56:AJ58)</f>
        <v>12148068.477911649</v>
      </c>
      <c r="AK59" s="27">
        <f t="shared" si="28"/>
        <v>13771461.82596685</v>
      </c>
      <c r="AL59" s="27">
        <f t="shared" ref="AL59:AM59" si="29">SUM(AL56:AL58)</f>
        <v>17206578.887704309</v>
      </c>
      <c r="AM59" s="27">
        <f t="shared" si="29"/>
        <v>13149365.0461869</v>
      </c>
      <c r="AN59" s="27">
        <f t="shared" ref="AN59:AO59" si="30">SUM(AN56:AN58)</f>
        <v>15724053.861069461</v>
      </c>
      <c r="AO59" s="27">
        <f t="shared" si="30"/>
        <v>20109959.670908064</v>
      </c>
      <c r="AP59" s="27">
        <f t="shared" ref="AP59:AR59" si="31">SUM(AP56:AP58)</f>
        <v>19358895.9863481</v>
      </c>
      <c r="AQ59" s="27">
        <f t="shared" si="31"/>
        <v>27691494.568331175</v>
      </c>
      <c r="AR59" s="27">
        <f t="shared" si="31"/>
        <v>27702746.833959859</v>
      </c>
    </row>
    <row r="60" spans="1:45" s="28" customFormat="1" ht="12" x14ac:dyDescent="0.2">
      <c r="A60" s="22"/>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22"/>
      <c r="AH60" s="22"/>
      <c r="AI60" s="22"/>
      <c r="AJ60" s="22"/>
      <c r="AK60" s="22"/>
      <c r="AL60" s="22"/>
      <c r="AM60" s="22"/>
      <c r="AN60" s="22"/>
      <c r="AO60" s="22"/>
      <c r="AP60" s="22"/>
    </row>
    <row r="61" spans="1:45" s="28" customFormat="1" ht="12" x14ac:dyDescent="0.2">
      <c r="A61" s="22"/>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22"/>
      <c r="AH61" s="22"/>
      <c r="AI61" s="22"/>
      <c r="AJ61" s="22"/>
      <c r="AK61" s="22"/>
      <c r="AL61" s="22"/>
      <c r="AM61" s="22"/>
      <c r="AN61" s="22"/>
      <c r="AO61" s="22"/>
      <c r="AP61" s="22"/>
    </row>
    <row r="62" spans="1:45" s="28" customFormat="1" ht="15" customHeight="1" x14ac:dyDescent="0.2">
      <c r="A62" s="37" t="s">
        <v>89</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22"/>
      <c r="AH62" s="22"/>
      <c r="AI62" s="22"/>
      <c r="AJ62" s="22"/>
      <c r="AK62" s="22"/>
      <c r="AL62" s="22"/>
      <c r="AM62" s="22"/>
      <c r="AN62" s="22"/>
      <c r="AO62" s="22"/>
      <c r="AP62" s="22"/>
    </row>
    <row r="63" spans="1:45" s="28" customFormat="1" ht="12.75" customHeight="1" x14ac:dyDescent="0.2">
      <c r="A63" s="38" t="s">
        <v>52</v>
      </c>
      <c r="B63" s="36"/>
      <c r="C63" s="36"/>
      <c r="D63" s="36"/>
      <c r="E63" s="36"/>
      <c r="F63" s="36"/>
      <c r="G63" s="36"/>
      <c r="H63" s="36"/>
      <c r="I63" s="36"/>
      <c r="J63" s="36"/>
      <c r="K63" s="36"/>
      <c r="L63" s="36"/>
      <c r="M63" s="36"/>
      <c r="N63" s="36"/>
      <c r="O63" s="36"/>
      <c r="P63" s="36"/>
      <c r="Q63" s="36"/>
      <c r="R63" s="36"/>
      <c r="S63" s="36"/>
      <c r="T63" s="36"/>
      <c r="U63" s="36"/>
      <c r="V63" s="36"/>
      <c r="W63" s="36"/>
      <c r="X63" s="36"/>
      <c r="Y63" s="38">
        <f>(Y45+Y42)*100/Y59</f>
        <v>0.42782605665098622</v>
      </c>
      <c r="Z63" s="38">
        <f t="shared" ref="Z63:AE63" si="32">(Z45+Z42)*100/Z59</f>
        <v>1.6690877689148576</v>
      </c>
      <c r="AA63" s="38">
        <f t="shared" si="32"/>
        <v>3.9491474448454711</v>
      </c>
      <c r="AB63" s="38">
        <f t="shared" si="32"/>
        <v>7.4167282584590088</v>
      </c>
      <c r="AC63" s="38">
        <f t="shared" si="32"/>
        <v>6.7748880880498996</v>
      </c>
      <c r="AD63" s="38">
        <f t="shared" si="32"/>
        <v>4.1592700604317745</v>
      </c>
      <c r="AE63" s="38">
        <f t="shared" si="32"/>
        <v>5.5401781377034069</v>
      </c>
      <c r="AF63" s="38">
        <f t="shared" ref="AF63:AG63" si="33">(AF45+AF42)*100/AF59</f>
        <v>5.2692916857766505</v>
      </c>
      <c r="AG63" s="38">
        <f t="shared" si="33"/>
        <v>6.8690161496890765</v>
      </c>
      <c r="AH63" s="38">
        <f t="shared" ref="AH63:AI63" si="34">(AH45+AH42)*100/AH59</f>
        <v>4.7195642558556523</v>
      </c>
      <c r="AI63" s="38">
        <f t="shared" si="34"/>
        <v>4.9154799692659994</v>
      </c>
      <c r="AJ63" s="38">
        <f t="shared" ref="AJ63:AK63" si="35">(AJ45+AJ42)*100/AJ59</f>
        <v>5.9486012385840832</v>
      </c>
      <c r="AK63" s="38">
        <f t="shared" si="35"/>
        <v>9.5435850999436571</v>
      </c>
      <c r="AL63" s="38">
        <f t="shared" ref="AL63:AM63" si="36">(AL45+AL42)*100/AL59</f>
        <v>10.271026486945626</v>
      </c>
      <c r="AM63" s="38">
        <f t="shared" si="36"/>
        <v>10.35993340018295</v>
      </c>
      <c r="AN63" s="38">
        <f t="shared" ref="AN63:AO63" si="37">(AN45+AN42)*100/AN59</f>
        <v>7.3373358446473764</v>
      </c>
      <c r="AO63" s="38">
        <f t="shared" si="37"/>
        <v>9.0259099265109501</v>
      </c>
      <c r="AP63" s="38">
        <f>(AP45+AP42)*100/AP59</f>
        <v>6.1714207289389522</v>
      </c>
      <c r="AQ63" s="38">
        <f>(AQ45+AQ42)*100/AQ59</f>
        <v>4.9876406481090632</v>
      </c>
      <c r="AR63" s="38">
        <f>(AR45+AR42)*100/AR59</f>
        <v>7.2123046659654273</v>
      </c>
    </row>
    <row r="64" spans="1:45" s="28" customFormat="1" ht="12.75" customHeight="1" x14ac:dyDescent="0.2">
      <c r="A64" s="38" t="s">
        <v>42</v>
      </c>
      <c r="B64" s="38">
        <f t="shared" ref="B64:AH64" si="38">(B38/B14)*100</f>
        <v>5.8942424090353667</v>
      </c>
      <c r="C64" s="38">
        <f t="shared" si="38"/>
        <v>6.1426135195842697</v>
      </c>
      <c r="D64" s="38">
        <f t="shared" si="38"/>
        <v>3.2007036790144965</v>
      </c>
      <c r="E64" s="38">
        <f t="shared" si="38"/>
        <v>3.3028773347884703</v>
      </c>
      <c r="F64" s="38">
        <f t="shared" si="38"/>
        <v>3.9999198211784512</v>
      </c>
      <c r="G64" s="38">
        <f t="shared" si="38"/>
        <v>6.3859449165400886</v>
      </c>
      <c r="H64" s="38">
        <f t="shared" si="38"/>
        <v>12.808909818745459</v>
      </c>
      <c r="I64" s="38">
        <f t="shared" si="38"/>
        <v>10.618922198431166</v>
      </c>
      <c r="J64" s="38">
        <f t="shared" si="38"/>
        <v>3.0191619649264401</v>
      </c>
      <c r="K64" s="38">
        <f t="shared" si="38"/>
        <v>-0.59249327458136414</v>
      </c>
      <c r="L64" s="38">
        <f t="shared" si="38"/>
        <v>0.4605397505238823</v>
      </c>
      <c r="M64" s="38">
        <f t="shared" si="38"/>
        <v>5.7279356153936085</v>
      </c>
      <c r="N64" s="38">
        <f t="shared" si="38"/>
        <v>6.7312293038721505</v>
      </c>
      <c r="O64" s="38">
        <f t="shared" si="38"/>
        <v>5.8362652296437005</v>
      </c>
      <c r="P64" s="38">
        <f t="shared" si="38"/>
        <v>10.846718796190489</v>
      </c>
      <c r="Q64" s="38">
        <f t="shared" si="38"/>
        <v>10.438216885032821</v>
      </c>
      <c r="R64" s="38">
        <f t="shared" si="38"/>
        <v>6.1730722344971918</v>
      </c>
      <c r="S64" s="38">
        <f t="shared" si="38"/>
        <v>6.7065886183568377</v>
      </c>
      <c r="T64" s="38">
        <f t="shared" si="38"/>
        <v>11.958059951108533</v>
      </c>
      <c r="U64" s="38">
        <f t="shared" si="38"/>
        <v>8.0985661150516446</v>
      </c>
      <c r="V64" s="38">
        <f t="shared" si="38"/>
        <v>3.2238844153759083</v>
      </c>
      <c r="W64" s="38">
        <f t="shared" si="38"/>
        <v>5.8518536764429285</v>
      </c>
      <c r="X64" s="38">
        <f t="shared" si="38"/>
        <v>3.5739520921732972</v>
      </c>
      <c r="Y64" s="38">
        <f t="shared" si="38"/>
        <v>-0.27609300455904251</v>
      </c>
      <c r="Z64" s="38">
        <f t="shared" si="38"/>
        <v>2.5037447325022542</v>
      </c>
      <c r="AA64" s="38">
        <f t="shared" si="38"/>
        <v>6.4698360485344688</v>
      </c>
      <c r="AB64" s="38">
        <f t="shared" si="38"/>
        <v>12.785433219757468</v>
      </c>
      <c r="AC64" s="38">
        <f t="shared" si="38"/>
        <v>10.337947524779818</v>
      </c>
      <c r="AD64" s="38">
        <f t="shared" si="38"/>
        <v>6.1413168436748524</v>
      </c>
      <c r="AE64" s="38">
        <f t="shared" si="38"/>
        <v>7.9239761081364897</v>
      </c>
      <c r="AF64" s="38">
        <f t="shared" si="38"/>
        <v>9.6000703910493144</v>
      </c>
      <c r="AG64" s="38">
        <f t="shared" si="38"/>
        <v>13.127994127408332</v>
      </c>
      <c r="AH64" s="38">
        <f t="shared" si="38"/>
        <v>8.3964345189312937</v>
      </c>
      <c r="AI64" s="38">
        <f t="shared" ref="AI64:AJ64" si="39">(AI38/AI14)*100</f>
        <v>9.6284264359490859</v>
      </c>
      <c r="AJ64" s="38">
        <f t="shared" si="39"/>
        <v>11.740702395685656</v>
      </c>
      <c r="AK64" s="38">
        <f t="shared" ref="AK64:AL64" si="40">(AK38/AK14)*100</f>
        <v>17.274689150986102</v>
      </c>
      <c r="AL64" s="38">
        <f t="shared" si="40"/>
        <v>20.3023673488706</v>
      </c>
      <c r="AM64" s="38">
        <f t="shared" ref="AM64:AN64" si="41">(AM38/AM14)*100</f>
        <v>18.739525010547979</v>
      </c>
      <c r="AN64" s="38">
        <f t="shared" si="41"/>
        <v>16.010661670692183</v>
      </c>
      <c r="AO64" s="38">
        <f t="shared" ref="AO64" si="42">(AO38/AO14)*100</f>
        <v>19.894216144601785</v>
      </c>
      <c r="AP64" s="38">
        <f>(AP38/AP14)*100</f>
        <v>15.135332669733781</v>
      </c>
      <c r="AQ64" s="38">
        <f>(AQ38/AQ14)*100</f>
        <v>13.380515789222446</v>
      </c>
      <c r="AR64" s="38">
        <f>(AR38/AR14)*100</f>
        <v>15.744701953566514</v>
      </c>
    </row>
    <row r="65" spans="1:44" s="28" customFormat="1" ht="12.75" customHeight="1" x14ac:dyDescent="0.2">
      <c r="A65" s="38" t="s">
        <v>90</v>
      </c>
      <c r="B65" s="36"/>
      <c r="C65" s="36"/>
      <c r="D65" s="36"/>
      <c r="E65" s="36"/>
      <c r="F65" s="36"/>
      <c r="G65" s="36"/>
      <c r="H65" s="36"/>
      <c r="I65" s="36"/>
      <c r="J65" s="36"/>
      <c r="K65" s="36"/>
      <c r="L65" s="36"/>
      <c r="M65" s="36"/>
      <c r="N65" s="36"/>
      <c r="O65" s="36"/>
      <c r="P65" s="36"/>
      <c r="Q65" s="36"/>
      <c r="R65" s="36"/>
      <c r="S65" s="36"/>
      <c r="T65" s="36"/>
      <c r="U65" s="36"/>
      <c r="V65" s="36"/>
      <c r="W65" s="36"/>
      <c r="X65" s="36"/>
      <c r="Y65" s="39">
        <f>IF(Y56&gt;0,(Y45/Y56)*100," ")</f>
        <v>-43.096179112325252</v>
      </c>
      <c r="Z65" s="39">
        <f t="shared" ref="Z65:AF65" si="43">IF(Z56&gt;0,(Z45/Z56)*100," ")</f>
        <v>-22.583465981677794</v>
      </c>
      <c r="AA65" s="39">
        <f t="shared" si="43"/>
        <v>6.8986488479407564</v>
      </c>
      <c r="AB65" s="39">
        <f t="shared" si="43"/>
        <v>22.090896421707637</v>
      </c>
      <c r="AC65" s="39">
        <f t="shared" si="43"/>
        <v>15.873002163563255</v>
      </c>
      <c r="AD65" s="39">
        <f t="shared" si="43"/>
        <v>-20.224690671527075</v>
      </c>
      <c r="AE65" s="39">
        <f t="shared" si="43"/>
        <v>10.444098859248903</v>
      </c>
      <c r="AF65" s="39">
        <f t="shared" si="43"/>
        <v>6.2986737192796056</v>
      </c>
      <c r="AG65" s="39">
        <f t="shared" ref="AG65:AI65" si="44">IF(AG56&gt;0,(AG45/AG56)*100," ")</f>
        <v>19.916582307160375</v>
      </c>
      <c r="AH65" s="39">
        <f t="shared" si="44"/>
        <v>6.809969021277487</v>
      </c>
      <c r="AI65" s="39">
        <f t="shared" si="44"/>
        <v>6.0176835926772636</v>
      </c>
      <c r="AJ65" s="39">
        <f t="shared" ref="AJ65:AK65" si="45">IF(AJ56&gt;0,(AJ45/AJ56)*100," ")</f>
        <v>9.73907091145613</v>
      </c>
      <c r="AK65" s="39">
        <f t="shared" si="45"/>
        <v>25.759485038473457</v>
      </c>
      <c r="AL65" s="39">
        <f t="shared" ref="AL65:AM65" si="46">IF(AL56&gt;0,(AL45/AL56)*100," ")</f>
        <v>35.056862222711004</v>
      </c>
      <c r="AM65" s="39">
        <f t="shared" si="46"/>
        <v>33.542306205027032</v>
      </c>
      <c r="AN65" s="39">
        <f t="shared" ref="AN65:AO65" si="47">IF(AN56&gt;0,(AN45/AN56)*100," ")</f>
        <v>21.478319022462379</v>
      </c>
      <c r="AO65" s="39">
        <f t="shared" si="47"/>
        <v>24.139567442738663</v>
      </c>
      <c r="AP65" s="39">
        <f>IF(AP56&gt;0,(AP45/AP56)*100," ")</f>
        <v>17.320077672038849</v>
      </c>
      <c r="AQ65" s="39">
        <f>IF(AQ56&gt;0,(AQ45/AQ56)*100," ")</f>
        <v>13.277408090251901</v>
      </c>
      <c r="AR65" s="39">
        <f>IF(AR56&gt;0,(AR45/AR56)*100," ")</f>
        <v>17.978450295433653</v>
      </c>
    </row>
    <row r="66" spans="1:44" s="28" customFormat="1" ht="12.75" customHeight="1" x14ac:dyDescent="0.2">
      <c r="A66" s="38" t="s">
        <v>91</v>
      </c>
      <c r="B66" s="36"/>
      <c r="C66" s="36"/>
      <c r="D66" s="36"/>
      <c r="E66" s="36"/>
      <c r="F66" s="36"/>
      <c r="G66" s="36"/>
      <c r="H66" s="36"/>
      <c r="I66" s="36"/>
      <c r="J66" s="36"/>
      <c r="K66" s="36"/>
      <c r="L66" s="36"/>
      <c r="M66" s="36"/>
      <c r="N66" s="36"/>
      <c r="O66" s="36"/>
      <c r="P66" s="36"/>
      <c r="Q66" s="36"/>
      <c r="R66" s="36"/>
      <c r="S66" s="36"/>
      <c r="T66" s="36"/>
      <c r="U66" s="36"/>
      <c r="V66" s="36"/>
      <c r="W66" s="36"/>
      <c r="X66" s="36"/>
      <c r="Y66" s="38">
        <f>(Y53/Y58)*100</f>
        <v>108.36950808930941</v>
      </c>
      <c r="Z66" s="38">
        <f t="shared" ref="Z66:AE66" si="48">(Z53/Z58)*100</f>
        <v>95.730545513598415</v>
      </c>
      <c r="AA66" s="38">
        <f t="shared" si="48"/>
        <v>112.33307594436673</v>
      </c>
      <c r="AB66" s="38">
        <f t="shared" si="48"/>
        <v>142.6072052998978</v>
      </c>
      <c r="AC66" s="38">
        <f t="shared" si="48"/>
        <v>136.88268657053811</v>
      </c>
      <c r="AD66" s="38">
        <f t="shared" si="48"/>
        <v>126.7380628571082</v>
      </c>
      <c r="AE66" s="38">
        <f t="shared" si="48"/>
        <v>124.80190923350791</v>
      </c>
      <c r="AF66" s="38">
        <f t="shared" ref="AF66:AG66" si="49">(AF53/AF58)*100</f>
        <v>140.5192147904624</v>
      </c>
      <c r="AG66" s="38">
        <f t="shared" si="49"/>
        <v>124.71729661343862</v>
      </c>
      <c r="AH66" s="38">
        <f t="shared" ref="AH66:AI66" si="50">(AH53/AH58)*100</f>
        <v>138.8356725926227</v>
      </c>
      <c r="AI66" s="38">
        <f t="shared" si="50"/>
        <v>132.5569481226656</v>
      </c>
      <c r="AJ66" s="38">
        <f t="shared" ref="AJ66:AK66" si="51">(AJ53/AJ58)*100</f>
        <v>127.44308740180186</v>
      </c>
      <c r="AK66" s="38">
        <f t="shared" si="51"/>
        <v>144.40800349068007</v>
      </c>
      <c r="AL66" s="38">
        <f t="shared" ref="AL66:AM66" si="52">(AL53/AL58)*100</f>
        <v>120.76675202224068</v>
      </c>
      <c r="AM66" s="38">
        <f t="shared" si="52"/>
        <v>144.10776862973472</v>
      </c>
      <c r="AN66" s="38">
        <f t="shared" ref="AN66:AO66" si="53">(AN53/AN58)*100</f>
        <v>152.42962326929836</v>
      </c>
      <c r="AO66" s="38">
        <f t="shared" si="53"/>
        <v>181.5505191453872</v>
      </c>
      <c r="AP66" s="38">
        <f>(AP53/AP58)*100</f>
        <v>167.86631341682661</v>
      </c>
      <c r="AQ66" s="38">
        <f>(AQ53/AQ58)*100</f>
        <v>164.70297798021755</v>
      </c>
      <c r="AR66" s="38">
        <f>(AR53/AR58)*100</f>
        <v>138.49969498005018</v>
      </c>
    </row>
    <row r="67" spans="1:44" s="28" customFormat="1" ht="12.75" customHeight="1" x14ac:dyDescent="0.2">
      <c r="A67" s="38" t="s">
        <v>92</v>
      </c>
      <c r="B67" s="36"/>
      <c r="C67" s="36"/>
      <c r="D67" s="36"/>
      <c r="E67" s="36"/>
      <c r="F67" s="36"/>
      <c r="G67" s="36"/>
      <c r="H67" s="36"/>
      <c r="I67" s="36"/>
      <c r="J67" s="36"/>
      <c r="K67" s="36"/>
      <c r="L67" s="36"/>
      <c r="M67" s="36"/>
      <c r="N67" s="36"/>
      <c r="O67" s="36"/>
      <c r="P67" s="36"/>
      <c r="Q67" s="36"/>
      <c r="R67" s="36"/>
      <c r="S67" s="36"/>
      <c r="T67" s="36"/>
      <c r="U67" s="36"/>
      <c r="V67" s="36"/>
      <c r="W67" s="36"/>
      <c r="X67" s="36"/>
      <c r="Y67" s="38">
        <f>(Y56/Y$59)*100</f>
        <v>11.623785908291806</v>
      </c>
      <c r="Z67" s="38">
        <f t="shared" ref="Z67:AE67" si="54">(Z56/Z$59)*100</f>
        <v>8.8454063996965662</v>
      </c>
      <c r="AA67" s="38">
        <f t="shared" si="54"/>
        <v>11.155168975481585</v>
      </c>
      <c r="AB67" s="38">
        <f t="shared" si="54"/>
        <v>18.82214351417845</v>
      </c>
      <c r="AC67" s="38">
        <f t="shared" si="54"/>
        <v>17.722765452502966</v>
      </c>
      <c r="AD67" s="38">
        <f t="shared" si="54"/>
        <v>17.063386877385845</v>
      </c>
      <c r="AE67" s="38">
        <f t="shared" si="54"/>
        <v>17.640906671482494</v>
      </c>
      <c r="AF67" s="38">
        <f t="shared" ref="AF67:AG67" si="55">(AF56/AF$59)*100</f>
        <v>17.40793649615383</v>
      </c>
      <c r="AG67" s="38">
        <f t="shared" si="55"/>
        <v>16.269013864036253</v>
      </c>
      <c r="AH67" s="38">
        <f t="shared" ref="AH67:AI67" si="56">(AH56/AH$59)*100</f>
        <v>19.352582176984452</v>
      </c>
      <c r="AI67" s="38">
        <f t="shared" si="56"/>
        <v>19.715585288963887</v>
      </c>
      <c r="AJ67" s="38">
        <f t="shared" ref="AJ67:AK67" si="57">(AJ56/AJ$59)*100</f>
        <v>20.892233162657995</v>
      </c>
      <c r="AK67" s="38">
        <f t="shared" si="57"/>
        <v>20.240122395910419</v>
      </c>
      <c r="AL67" s="38">
        <f t="shared" ref="AL67:AM67" si="58">(AL56/AL$59)*100</f>
        <v>22.561405855254822</v>
      </c>
      <c r="AM67" s="38">
        <f t="shared" si="58"/>
        <v>24.282043457562981</v>
      </c>
      <c r="AN67" s="38">
        <f t="shared" ref="AN67:AO67" si="59">(AN56/AN$59)*100</f>
        <v>24.428488169272633</v>
      </c>
      <c r="AO67" s="38">
        <f t="shared" si="59"/>
        <v>28.738284699964332</v>
      </c>
      <c r="AP67" s="38">
        <f t="shared" ref="AP67:AR69" si="60">(AP56/AP$59)*100</f>
        <v>24.457673396296912</v>
      </c>
      <c r="AQ67" s="38">
        <f t="shared" si="60"/>
        <v>25.140265904035086</v>
      </c>
      <c r="AR67" s="38">
        <f t="shared" si="60"/>
        <v>27.108575546301701</v>
      </c>
    </row>
    <row r="68" spans="1:44" s="28" customFormat="1" ht="12.75" customHeight="1" x14ac:dyDescent="0.2">
      <c r="A68" s="38" t="s">
        <v>93</v>
      </c>
      <c r="B68" s="36"/>
      <c r="C68" s="36"/>
      <c r="D68" s="36"/>
      <c r="E68" s="36"/>
      <c r="F68" s="36"/>
      <c r="G68" s="36"/>
      <c r="H68" s="36"/>
      <c r="I68" s="36"/>
      <c r="J68" s="36"/>
      <c r="K68" s="36"/>
      <c r="L68" s="36"/>
      <c r="M68" s="36"/>
      <c r="N68" s="36"/>
      <c r="O68" s="36"/>
      <c r="P68" s="36"/>
      <c r="Q68" s="36"/>
      <c r="R68" s="36"/>
      <c r="S68" s="36"/>
      <c r="T68" s="36"/>
      <c r="U68" s="36"/>
      <c r="V68" s="36"/>
      <c r="W68" s="36"/>
      <c r="X68" s="36"/>
      <c r="Y68" s="38">
        <f t="shared" ref="Y68:AE69" si="61">(Y57/Y$59)*100</f>
        <v>75.432087902837907</v>
      </c>
      <c r="Z68" s="38">
        <f t="shared" si="61"/>
        <v>76.851954232906252</v>
      </c>
      <c r="AA68" s="38">
        <f t="shared" si="61"/>
        <v>75.25903380977158</v>
      </c>
      <c r="AB68" s="38">
        <f t="shared" si="61"/>
        <v>67.848331801382415</v>
      </c>
      <c r="AC68" s="38">
        <f t="shared" si="61"/>
        <v>67.464049772200781</v>
      </c>
      <c r="AD68" s="38">
        <f t="shared" si="61"/>
        <v>69.639440771575707</v>
      </c>
      <c r="AE68" s="38">
        <f t="shared" si="61"/>
        <v>68.963086057589209</v>
      </c>
      <c r="AF68" s="38">
        <f t="shared" ref="AF68:AG68" si="62">(AF57/AF$59)*100</f>
        <v>69.916469780025537</v>
      </c>
      <c r="AG68" s="38">
        <f t="shared" si="62"/>
        <v>68.354880861725846</v>
      </c>
      <c r="AH68" s="38">
        <f t="shared" ref="AH68:AI68" si="63">(AH57/AH$59)*100</f>
        <v>68.137720786561076</v>
      </c>
      <c r="AI68" s="38">
        <f t="shared" si="63"/>
        <v>66.876728133274895</v>
      </c>
      <c r="AJ68" s="38">
        <f t="shared" ref="AJ68:AK68" si="64">(AJ57/AJ$59)*100</f>
        <v>66.577728921330433</v>
      </c>
      <c r="AK68" s="38">
        <f t="shared" si="64"/>
        <v>65.766193112411571</v>
      </c>
      <c r="AL68" s="38">
        <f t="shared" ref="AL68:AM68" si="65">(AL57/AL$59)*100</f>
        <v>60.648374007423044</v>
      </c>
      <c r="AM68" s="38">
        <f t="shared" si="65"/>
        <v>60.080439783979358</v>
      </c>
      <c r="AN68" s="38">
        <f t="shared" ref="AN68:AO68" si="66">(AN57/AN$59)*100</f>
        <v>62.283592162312729</v>
      </c>
      <c r="AO68" s="38">
        <f t="shared" si="66"/>
        <v>59.116018603892051</v>
      </c>
      <c r="AP68" s="38">
        <f t="shared" si="60"/>
        <v>63.4251895925524</v>
      </c>
      <c r="AQ68" s="38">
        <f t="shared" si="60"/>
        <v>63.407765999059137</v>
      </c>
      <c r="AR68" s="38">
        <f t="shared" si="60"/>
        <v>58.781195702556076</v>
      </c>
    </row>
    <row r="69" spans="1:44" s="28" customFormat="1" ht="12.75" customHeight="1" x14ac:dyDescent="0.2">
      <c r="A69" s="38" t="s">
        <v>94</v>
      </c>
      <c r="B69" s="36"/>
      <c r="C69" s="36"/>
      <c r="D69" s="36"/>
      <c r="E69" s="36"/>
      <c r="F69" s="36"/>
      <c r="G69" s="36"/>
      <c r="H69" s="36"/>
      <c r="I69" s="36"/>
      <c r="J69" s="36"/>
      <c r="K69" s="36"/>
      <c r="L69" s="36"/>
      <c r="M69" s="36"/>
      <c r="N69" s="36"/>
      <c r="O69" s="36"/>
      <c r="P69" s="36"/>
      <c r="Q69" s="36"/>
      <c r="R69" s="36"/>
      <c r="S69" s="36"/>
      <c r="T69" s="36"/>
      <c r="U69" s="36"/>
      <c r="V69" s="36"/>
      <c r="W69" s="36"/>
      <c r="X69" s="36"/>
      <c r="Y69" s="38">
        <f t="shared" si="61"/>
        <v>12.944126188870275</v>
      </c>
      <c r="Z69" s="38">
        <f t="shared" si="61"/>
        <v>14.302639367397186</v>
      </c>
      <c r="AA69" s="38">
        <f t="shared" si="61"/>
        <v>13.585797214746833</v>
      </c>
      <c r="AB69" s="38">
        <f t="shared" si="61"/>
        <v>13.329524684439129</v>
      </c>
      <c r="AC69" s="38">
        <f t="shared" si="61"/>
        <v>14.813184775296254</v>
      </c>
      <c r="AD69" s="38">
        <f t="shared" si="61"/>
        <v>13.297172351038459</v>
      </c>
      <c r="AE69" s="38">
        <f t="shared" si="61"/>
        <v>13.396007270928301</v>
      </c>
      <c r="AF69" s="38">
        <f t="shared" ref="AF69:AG69" si="67">(AF58/AF$59)*100</f>
        <v>12.675593723820629</v>
      </c>
      <c r="AG69" s="38">
        <f t="shared" si="67"/>
        <v>15.376105274237913</v>
      </c>
      <c r="AH69" s="38">
        <f t="shared" ref="AH69:AI69" si="68">(AH58/AH$59)*100</f>
        <v>12.509697036454471</v>
      </c>
      <c r="AI69" s="38">
        <f t="shared" si="68"/>
        <v>13.407686577761213</v>
      </c>
      <c r="AJ69" s="38">
        <f t="shared" ref="AJ69:AK69" si="69">(AJ58/AJ$59)*100</f>
        <v>12.530037916011574</v>
      </c>
      <c r="AK69" s="38">
        <f t="shared" si="69"/>
        <v>13.993684491678007</v>
      </c>
      <c r="AL69" s="38">
        <f t="shared" ref="AL69:AM69" si="70">(AL58/AL$59)*100</f>
        <v>16.790220137322144</v>
      </c>
      <c r="AM69" s="38">
        <f t="shared" si="70"/>
        <v>15.637516758457659</v>
      </c>
      <c r="AN69" s="38">
        <f t="shared" ref="AN69:AO69" si="71">(AN58/AN$59)*100</f>
        <v>13.287919668414636</v>
      </c>
      <c r="AO69" s="38">
        <f t="shared" si="71"/>
        <v>12.145696696143595</v>
      </c>
      <c r="AP69" s="38">
        <f t="shared" si="60"/>
        <v>12.117137011150685</v>
      </c>
      <c r="AQ69" s="38">
        <f t="shared" si="60"/>
        <v>11.45196809690577</v>
      </c>
      <c r="AR69" s="38">
        <f t="shared" si="60"/>
        <v>14.110228751142238</v>
      </c>
    </row>
    <row r="70" spans="1:44" s="28" customFormat="1" ht="12.75" customHeight="1" x14ac:dyDescent="0.2">
      <c r="A70" s="38" t="s">
        <v>95</v>
      </c>
      <c r="B70" s="36"/>
      <c r="C70" s="36"/>
      <c r="D70" s="36"/>
      <c r="E70" s="36"/>
      <c r="F70" s="36"/>
      <c r="G70" s="36"/>
      <c r="H70" s="36"/>
      <c r="I70" s="36"/>
      <c r="J70" s="36"/>
      <c r="K70" s="36"/>
      <c r="L70" s="36"/>
      <c r="M70" s="36"/>
      <c r="N70" s="36"/>
      <c r="O70" s="36"/>
      <c r="P70" s="36"/>
      <c r="Q70" s="36"/>
      <c r="R70" s="36"/>
      <c r="S70" s="36"/>
      <c r="T70" s="36"/>
      <c r="U70" s="36"/>
      <c r="V70" s="36"/>
      <c r="W70" s="36"/>
      <c r="X70" s="36"/>
      <c r="Y70" s="38">
        <f>(Y52/(Y56+Y57))*100</f>
        <v>98.755558193789156</v>
      </c>
      <c r="Z70" s="38">
        <f t="shared" ref="Z70:AE70" si="72">(Z52/(Z56+Z57))*100</f>
        <v>100.71255949265827</v>
      </c>
      <c r="AA70" s="38">
        <f t="shared" si="72"/>
        <v>98.061028587735422</v>
      </c>
      <c r="AB70" s="38">
        <f t="shared" si="72"/>
        <v>93.447205721300861</v>
      </c>
      <c r="AC70" s="38">
        <f t="shared" si="72"/>
        <v>93.586448211057416</v>
      </c>
      <c r="AD70" s="38">
        <f t="shared" si="72"/>
        <v>95.899319090452678</v>
      </c>
      <c r="AE70" s="38">
        <f t="shared" si="72"/>
        <v>96.163611561601314</v>
      </c>
      <c r="AF70" s="38">
        <f t="shared" ref="AF70:AG70" si="73">(AF52/(AF56+AF57))*100</f>
        <v>94.118424314644116</v>
      </c>
      <c r="AG70" s="38">
        <f t="shared" si="73"/>
        <v>95.508883678132946</v>
      </c>
      <c r="AH70" s="38">
        <f t="shared" ref="AH70:AI70" si="74">(AH52/(AH56+AH57))*100</f>
        <v>94.44712748859645</v>
      </c>
      <c r="AI70" s="38">
        <f t="shared" si="74"/>
        <v>94.958982626683721</v>
      </c>
      <c r="AJ70" s="38">
        <f t="shared" ref="AJ70:AK70" si="75">(AJ52/(AJ56+AJ57))*100</f>
        <v>96.06878844480508</v>
      </c>
      <c r="AK70" s="38">
        <f t="shared" si="75"/>
        <v>92.774581888771095</v>
      </c>
      <c r="AL70" s="38">
        <f t="shared" ref="AL70:AM70" si="76">(AL52/(AL56+AL57))*100</f>
        <v>95.809647152461977</v>
      </c>
      <c r="AM70" s="38">
        <f t="shared" si="76"/>
        <v>91.824138590718803</v>
      </c>
      <c r="AN70" s="38">
        <f t="shared" ref="AN70:AO70" si="77">(AN52/(AN56+AN57))*100</f>
        <v>91.965587498493946</v>
      </c>
      <c r="AO70" s="38">
        <f t="shared" si="77"/>
        <v>88.725789930549283</v>
      </c>
      <c r="AP70" s="38">
        <f>(AP52/(AP56+AP57))*100</f>
        <v>90.642710192342037</v>
      </c>
      <c r="AQ70" s="38">
        <f>(AQ52/(AQ56+AQ57))*100</f>
        <v>91.631926495947639</v>
      </c>
      <c r="AR70" s="38">
        <f>(AR52/(AR56+AR57))*100</f>
        <v>93.675154851167335</v>
      </c>
    </row>
    <row r="71" spans="1:44" s="28" customFormat="1" ht="12" x14ac:dyDescent="0.2">
      <c r="A71" s="3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22"/>
      <c r="AH71" s="22"/>
      <c r="AI71" s="22"/>
      <c r="AJ71" s="22"/>
      <c r="AK71" s="22"/>
      <c r="AL71" s="22"/>
      <c r="AM71" s="22"/>
      <c r="AN71" s="22"/>
      <c r="AO71" s="22"/>
      <c r="AP71" s="22"/>
      <c r="AQ71" s="22"/>
    </row>
    <row r="72" spans="1:44" s="28" customFormat="1" ht="12.75" customHeight="1" x14ac:dyDescent="0.2">
      <c r="A72" s="22" t="s">
        <v>60</v>
      </c>
      <c r="B72" s="20">
        <v>214.69244444444445</v>
      </c>
      <c r="C72" s="20">
        <v>210.95222993062438</v>
      </c>
      <c r="D72" s="20">
        <v>209.49443742098609</v>
      </c>
      <c r="E72" s="20">
        <v>210.75943139678617</v>
      </c>
      <c r="F72" s="20">
        <v>211.54793017456359</v>
      </c>
      <c r="G72" s="20">
        <v>217.54983303365015</v>
      </c>
      <c r="H72" s="20">
        <v>213.27977285018932</v>
      </c>
      <c r="I72" s="20">
        <v>220.65411140583555</v>
      </c>
      <c r="J72" s="20">
        <v>226.3407894736842</v>
      </c>
      <c r="K72" s="20">
        <v>220.14363817097416</v>
      </c>
      <c r="L72" s="20">
        <v>226.95019946808509</v>
      </c>
      <c r="M72" s="20">
        <v>218.35965529370384</v>
      </c>
      <c r="N72" s="20">
        <v>219.36426299045598</v>
      </c>
      <c r="O72" s="20">
        <v>224.79440323668243</v>
      </c>
      <c r="P72" s="20">
        <v>244.01077368040492</v>
      </c>
      <c r="Q72" s="20">
        <v>246.23451327433628</v>
      </c>
      <c r="R72" s="20">
        <v>234.86192893401011</v>
      </c>
      <c r="S72" s="20"/>
      <c r="T72" s="20"/>
      <c r="U72" s="20"/>
      <c r="V72" s="20"/>
      <c r="W72" s="20"/>
      <c r="X72" s="20"/>
      <c r="Y72" s="40">
        <v>222</v>
      </c>
      <c r="Z72" s="40">
        <v>207</v>
      </c>
      <c r="AA72" s="40">
        <v>227</v>
      </c>
      <c r="AB72" s="22">
        <v>233</v>
      </c>
      <c r="AC72" s="21">
        <v>215.230515191546</v>
      </c>
      <c r="AD72" s="21">
        <v>201.320855614973</v>
      </c>
      <c r="AE72" s="21">
        <v>200.82121414276199</v>
      </c>
      <c r="AF72" s="21">
        <v>191.48313833448</v>
      </c>
      <c r="AG72" s="21">
        <v>194.48770491803299</v>
      </c>
      <c r="AH72" s="21">
        <v>198.90779014308399</v>
      </c>
      <c r="AI72" s="21">
        <v>195.52203389830501</v>
      </c>
      <c r="AJ72" s="21">
        <v>184.841365461847</v>
      </c>
      <c r="AK72" s="21">
        <v>187</v>
      </c>
      <c r="AL72" s="21">
        <v>159.65031982942401</v>
      </c>
      <c r="AM72" s="21">
        <v>153.28786251342601</v>
      </c>
      <c r="AN72" s="21">
        <v>152.67516241879099</v>
      </c>
      <c r="AO72" s="21">
        <v>135.41122035858899</v>
      </c>
      <c r="AP72" s="21">
        <v>122.770193401593</v>
      </c>
      <c r="AQ72" s="21">
        <v>144.561760840999</v>
      </c>
      <c r="AR72" s="21">
        <v>150.55075187969899</v>
      </c>
    </row>
    <row r="73" spans="1:44" ht="12" x14ac:dyDescent="0.2">
      <c r="A73" s="7"/>
      <c r="B73" s="38"/>
      <c r="C73" s="7"/>
      <c r="D73" s="7"/>
      <c r="E73" s="7"/>
      <c r="F73" s="7"/>
      <c r="G73" s="7"/>
      <c r="H73" s="7"/>
      <c r="I73" s="7"/>
      <c r="J73" s="24"/>
      <c r="K73" s="24"/>
      <c r="L73" s="24"/>
      <c r="M73" s="24"/>
      <c r="N73" s="24"/>
      <c r="O73" s="24"/>
      <c r="P73" s="24"/>
      <c r="Q73" s="24"/>
      <c r="R73" s="24"/>
      <c r="S73" s="24"/>
      <c r="T73" s="23"/>
      <c r="U73" s="7"/>
      <c r="V73" s="7"/>
      <c r="W73" s="7"/>
      <c r="X73" s="7"/>
      <c r="Y73" s="7"/>
      <c r="Z73" s="7"/>
      <c r="AA73" s="7"/>
      <c r="AB73" s="7"/>
      <c r="AC73" s="7"/>
      <c r="AD73" s="7"/>
      <c r="AE73" s="7"/>
      <c r="AF73" s="7"/>
      <c r="AG73" s="7"/>
      <c r="AH73" s="7"/>
      <c r="AI73" s="7"/>
      <c r="AJ73" s="7"/>
      <c r="AK73" s="7"/>
      <c r="AL73" s="7"/>
      <c r="AM73" s="7"/>
      <c r="AN73" s="7"/>
      <c r="AO73" s="7"/>
      <c r="AP73" s="7"/>
      <c r="AQ73" s="7"/>
    </row>
    <row r="74" spans="1:44" s="28" customFormat="1" ht="12.75" customHeight="1" x14ac:dyDescent="0.2">
      <c r="A74" s="22" t="s">
        <v>14</v>
      </c>
      <c r="B74" s="20">
        <v>1157</v>
      </c>
      <c r="C74" s="20">
        <v>1111</v>
      </c>
      <c r="D74" s="20">
        <v>1169</v>
      </c>
      <c r="E74" s="20">
        <v>1320</v>
      </c>
      <c r="F74" s="20">
        <v>1088</v>
      </c>
      <c r="G74" s="20">
        <v>1091</v>
      </c>
      <c r="H74" s="20">
        <v>881</v>
      </c>
      <c r="I74" s="20">
        <v>964</v>
      </c>
      <c r="J74" s="20">
        <v>833</v>
      </c>
      <c r="K74" s="20">
        <v>811</v>
      </c>
      <c r="L74" s="20">
        <v>759</v>
      </c>
      <c r="M74" s="20">
        <v>718</v>
      </c>
      <c r="N74" s="20">
        <v>748</v>
      </c>
      <c r="O74" s="20">
        <v>765</v>
      </c>
      <c r="P74" s="20">
        <v>777</v>
      </c>
      <c r="Q74" s="20">
        <v>729</v>
      </c>
      <c r="R74" s="20">
        <v>718</v>
      </c>
      <c r="S74" s="20">
        <v>677</v>
      </c>
      <c r="T74" s="20">
        <v>493</v>
      </c>
      <c r="U74" s="20">
        <v>513</v>
      </c>
      <c r="V74" s="20">
        <v>506</v>
      </c>
      <c r="W74" s="20">
        <v>488</v>
      </c>
      <c r="X74" s="20">
        <v>457</v>
      </c>
      <c r="Y74" s="20">
        <v>436</v>
      </c>
      <c r="Z74" s="20">
        <v>467</v>
      </c>
      <c r="AA74" s="22">
        <v>430</v>
      </c>
      <c r="AB74" s="22">
        <v>447</v>
      </c>
      <c r="AC74" s="20">
        <v>472</v>
      </c>
      <c r="AD74" s="20">
        <v>444</v>
      </c>
      <c r="AE74" s="20">
        <v>196</v>
      </c>
      <c r="AF74" s="20">
        <v>195</v>
      </c>
      <c r="AG74" s="20">
        <v>199</v>
      </c>
      <c r="AH74" s="20">
        <v>203</v>
      </c>
      <c r="AI74" s="20">
        <v>229</v>
      </c>
      <c r="AJ74" s="20">
        <v>235</v>
      </c>
      <c r="AK74" s="20">
        <v>225</v>
      </c>
      <c r="AL74" s="20">
        <v>240</v>
      </c>
      <c r="AM74" s="20">
        <v>229</v>
      </c>
      <c r="AN74" s="20">
        <v>239</v>
      </c>
      <c r="AO74" s="20">
        <v>241</v>
      </c>
      <c r="AP74" s="20">
        <v>216</v>
      </c>
      <c r="AQ74" s="20">
        <v>218</v>
      </c>
      <c r="AR74" s="20">
        <v>224</v>
      </c>
    </row>
    <row r="75" spans="1:44" s="28" customFormat="1" ht="12.75" customHeight="1" x14ac:dyDescent="0.2">
      <c r="A75" s="22" t="s">
        <v>55</v>
      </c>
      <c r="B75" s="20">
        <v>3825</v>
      </c>
      <c r="C75" s="20">
        <v>4036</v>
      </c>
      <c r="D75" s="20">
        <v>3955</v>
      </c>
      <c r="E75" s="20">
        <v>4045</v>
      </c>
      <c r="F75" s="20">
        <v>4010</v>
      </c>
      <c r="G75" s="20">
        <v>3893</v>
      </c>
      <c r="H75" s="20">
        <v>3698</v>
      </c>
      <c r="I75" s="20">
        <v>3393</v>
      </c>
      <c r="J75" s="20">
        <v>3344</v>
      </c>
      <c r="K75" s="20">
        <v>3018</v>
      </c>
      <c r="L75" s="20">
        <v>3008</v>
      </c>
      <c r="M75" s="20">
        <v>2843</v>
      </c>
      <c r="N75" s="20">
        <v>2829</v>
      </c>
      <c r="O75" s="20">
        <v>2966</v>
      </c>
      <c r="P75" s="20">
        <v>2766</v>
      </c>
      <c r="Q75" s="20">
        <v>2599</v>
      </c>
      <c r="R75" s="20">
        <v>2561</v>
      </c>
      <c r="S75" s="20">
        <v>2428</v>
      </c>
      <c r="T75" s="20">
        <v>2080</v>
      </c>
      <c r="U75" s="20">
        <v>2063</v>
      </c>
      <c r="V75" s="20">
        <v>1993</v>
      </c>
      <c r="W75" s="20">
        <v>1943</v>
      </c>
      <c r="X75" s="20">
        <v>1894</v>
      </c>
      <c r="Y75" s="20">
        <v>1737</v>
      </c>
      <c r="Z75" s="41">
        <v>1613</v>
      </c>
      <c r="AA75" s="20">
        <v>1361</v>
      </c>
      <c r="AB75" s="20">
        <v>1390</v>
      </c>
      <c r="AC75" s="20">
        <v>1514</v>
      </c>
      <c r="AD75" s="20">
        <v>1496</v>
      </c>
      <c r="AE75" s="20">
        <v>1499</v>
      </c>
      <c r="AF75" s="20">
        <v>1453</v>
      </c>
      <c r="AG75" s="20">
        <v>1220</v>
      </c>
      <c r="AH75" s="20">
        <v>1258</v>
      </c>
      <c r="AI75" s="20">
        <v>1180</v>
      </c>
      <c r="AJ75" s="20">
        <v>1494</v>
      </c>
      <c r="AK75" s="20">
        <v>1448</v>
      </c>
      <c r="AL75" s="20">
        <v>1407</v>
      </c>
      <c r="AM75" s="20">
        <v>1862</v>
      </c>
      <c r="AN75" s="20">
        <v>2001</v>
      </c>
      <c r="AO75" s="20">
        <v>1729</v>
      </c>
      <c r="AP75" s="20">
        <v>1758</v>
      </c>
      <c r="AQ75" s="20">
        <v>1522</v>
      </c>
      <c r="AR75" s="20">
        <v>1596</v>
      </c>
    </row>
    <row r="76" spans="1:44" x14ac:dyDescent="0.2">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3"/>
      <c r="AD76" s="42"/>
      <c r="AE76" s="42"/>
      <c r="AF76" s="42"/>
      <c r="AG76" s="42"/>
      <c r="AH76" s="42"/>
      <c r="AI76" s="42"/>
      <c r="AJ76" s="42"/>
      <c r="AK76" s="42"/>
      <c r="AL76" s="42"/>
      <c r="AM76" s="42"/>
      <c r="AN76" s="42"/>
      <c r="AO76" s="42"/>
      <c r="AP76" s="42"/>
      <c r="AQ76" s="42"/>
      <c r="AR76" s="42"/>
    </row>
  </sheetData>
  <phoneticPr fontId="0" type="noConversion"/>
  <pageMargins left="0.55118110236220474" right="0.78740157480314965" top="0.98425196850393704" bottom="0.98425196850393704" header="0.51181102362204722" footer="0.51181102362204722"/>
  <pageSetup paperSize="9" scale="48" fitToWidth="3" orientation="landscape" horizontalDpi="4294967292" verticalDpi="300" r:id="rId1"/>
  <headerFooter alignWithMargins="0">
    <oddHeader>&amp;A</oddHeader>
    <oddFooter>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0"/>
  <sheetViews>
    <sheetView workbookViewId="0"/>
  </sheetViews>
  <sheetFormatPr baseColWidth="10" defaultColWidth="11.42578125" defaultRowHeight="12.75" x14ac:dyDescent="0.2"/>
  <cols>
    <col min="1" max="1" width="13" style="45" customWidth="1"/>
    <col min="2" max="2" width="34" style="45" customWidth="1"/>
    <col min="3" max="10" width="13.42578125" style="45" customWidth="1"/>
    <col min="11" max="16384" width="11.42578125" style="45"/>
  </cols>
  <sheetData>
    <row r="1" spans="1:11" s="3" customFormat="1" ht="20.25" x14ac:dyDescent="0.3">
      <c r="A1" s="1" t="s">
        <v>88</v>
      </c>
    </row>
    <row r="2" spans="1:11" s="3" customFormat="1" ht="18" x14ac:dyDescent="0.25">
      <c r="A2" s="4"/>
    </row>
    <row r="3" spans="1:11" s="3" customFormat="1" x14ac:dyDescent="0.2">
      <c r="A3" s="3" t="s">
        <v>61</v>
      </c>
    </row>
    <row r="4" spans="1:11" s="3" customFormat="1" x14ac:dyDescent="0.2">
      <c r="A4" s="3" t="s">
        <v>22</v>
      </c>
    </row>
    <row r="5" spans="1:11" s="3" customFormat="1" x14ac:dyDescent="0.2">
      <c r="A5" s="3" t="s">
        <v>137</v>
      </c>
    </row>
    <row r="6" spans="1:11" s="3" customFormat="1" x14ac:dyDescent="0.2"/>
    <row r="7" spans="1:11" s="3" customFormat="1" x14ac:dyDescent="0.2">
      <c r="A7" s="3" t="s">
        <v>16</v>
      </c>
      <c r="B7" s="3" t="s">
        <v>127</v>
      </c>
    </row>
    <row r="9" spans="1:11" ht="14.25" x14ac:dyDescent="0.2">
      <c r="A9" s="44" t="s">
        <v>33</v>
      </c>
    </row>
    <row r="10" spans="1:11" ht="13.5" thickBot="1" x14ac:dyDescent="0.25">
      <c r="A10" s="46"/>
    </row>
    <row r="11" spans="1:11" ht="141" customHeight="1" x14ac:dyDescent="0.2">
      <c r="A11" s="47">
        <v>1998</v>
      </c>
      <c r="B11" s="48" t="s">
        <v>19</v>
      </c>
      <c r="C11" s="85" t="s">
        <v>120</v>
      </c>
      <c r="D11" s="85"/>
      <c r="E11" s="85"/>
      <c r="F11" s="85"/>
      <c r="G11" s="85"/>
      <c r="H11" s="85"/>
      <c r="I11" s="85"/>
      <c r="J11" s="86"/>
    </row>
    <row r="12" spans="1:11" ht="45" customHeight="1" x14ac:dyDescent="0.2">
      <c r="A12" s="49" t="s">
        <v>39</v>
      </c>
      <c r="B12" s="50" t="s">
        <v>18</v>
      </c>
      <c r="C12" s="87" t="s">
        <v>38</v>
      </c>
      <c r="D12" s="87"/>
      <c r="E12" s="87"/>
      <c r="F12" s="87"/>
      <c r="G12" s="87"/>
      <c r="H12" s="87"/>
      <c r="I12" s="87"/>
      <c r="J12" s="88"/>
    </row>
    <row r="13" spans="1:11" ht="57.75" customHeight="1" x14ac:dyDescent="0.2">
      <c r="A13" s="51">
        <v>2002</v>
      </c>
      <c r="B13" s="50" t="s">
        <v>18</v>
      </c>
      <c r="C13" s="87" t="s">
        <v>34</v>
      </c>
      <c r="D13" s="87"/>
      <c r="E13" s="87"/>
      <c r="F13" s="87"/>
      <c r="G13" s="87"/>
      <c r="H13" s="87"/>
      <c r="I13" s="87"/>
      <c r="J13" s="88"/>
      <c r="K13" s="52"/>
    </row>
    <row r="14" spans="1:11" ht="126" customHeight="1" x14ac:dyDescent="0.2">
      <c r="A14" s="51">
        <v>2003</v>
      </c>
      <c r="B14" s="53" t="s">
        <v>121</v>
      </c>
      <c r="C14" s="87" t="s">
        <v>129</v>
      </c>
      <c r="D14" s="87"/>
      <c r="E14" s="87"/>
      <c r="F14" s="87"/>
      <c r="G14" s="87"/>
      <c r="H14" s="87"/>
      <c r="I14" s="87"/>
      <c r="J14" s="88"/>
      <c r="K14" s="52"/>
    </row>
    <row r="15" spans="1:11" ht="368.25" customHeight="1" x14ac:dyDescent="0.2">
      <c r="A15" s="54">
        <v>2008</v>
      </c>
      <c r="B15" s="53" t="s">
        <v>62</v>
      </c>
      <c r="C15" s="87" t="s">
        <v>122</v>
      </c>
      <c r="D15" s="87"/>
      <c r="E15" s="87"/>
      <c r="F15" s="87"/>
      <c r="G15" s="87"/>
      <c r="H15" s="87"/>
      <c r="I15" s="87"/>
      <c r="J15" s="88"/>
    </row>
    <row r="16" spans="1:11" s="55" customFormat="1" ht="211.5" customHeight="1" x14ac:dyDescent="0.2">
      <c r="A16" s="54">
        <v>2009</v>
      </c>
      <c r="B16" s="53" t="s">
        <v>123</v>
      </c>
      <c r="C16" s="76" t="s">
        <v>124</v>
      </c>
      <c r="D16" s="77"/>
      <c r="E16" s="77"/>
      <c r="F16" s="77"/>
      <c r="G16" s="77"/>
      <c r="H16" s="77"/>
      <c r="I16" s="77"/>
      <c r="J16" s="78"/>
    </row>
    <row r="17" spans="1:10" ht="44.25" customHeight="1" x14ac:dyDescent="0.2">
      <c r="A17" s="56">
        <v>2011</v>
      </c>
      <c r="B17" s="50" t="s">
        <v>18</v>
      </c>
      <c r="C17" s="76" t="s">
        <v>102</v>
      </c>
      <c r="D17" s="77"/>
      <c r="E17" s="77"/>
      <c r="F17" s="77"/>
      <c r="G17" s="77"/>
      <c r="H17" s="77"/>
      <c r="I17" s="77"/>
      <c r="J17" s="78"/>
    </row>
    <row r="18" spans="1:10" ht="79.5" customHeight="1" x14ac:dyDescent="0.2">
      <c r="A18" s="54">
        <v>2012</v>
      </c>
      <c r="B18" s="50" t="s">
        <v>111</v>
      </c>
      <c r="C18" s="76" t="s">
        <v>125</v>
      </c>
      <c r="D18" s="77"/>
      <c r="E18" s="77"/>
      <c r="F18" s="77"/>
      <c r="G18" s="77"/>
      <c r="H18" s="77"/>
      <c r="I18" s="77"/>
      <c r="J18" s="78"/>
    </row>
    <row r="19" spans="1:10" ht="79.5" customHeight="1" x14ac:dyDescent="0.2">
      <c r="A19" s="57">
        <v>2013</v>
      </c>
      <c r="B19" s="58" t="s">
        <v>111</v>
      </c>
      <c r="C19" s="79" t="s">
        <v>126</v>
      </c>
      <c r="D19" s="80"/>
      <c r="E19" s="80"/>
      <c r="F19" s="80"/>
      <c r="G19" s="80"/>
      <c r="H19" s="80"/>
      <c r="I19" s="80"/>
      <c r="J19" s="81"/>
    </row>
    <row r="20" spans="1:10" ht="31.5" customHeight="1" thickBot="1" x14ac:dyDescent="0.25">
      <c r="A20" s="59">
        <v>2015</v>
      </c>
      <c r="B20" s="60" t="s">
        <v>111</v>
      </c>
      <c r="C20" s="82" t="s">
        <v>112</v>
      </c>
      <c r="D20" s="83"/>
      <c r="E20" s="83"/>
      <c r="F20" s="83"/>
      <c r="G20" s="83"/>
      <c r="H20" s="83"/>
      <c r="I20" s="83"/>
      <c r="J20" s="84"/>
    </row>
  </sheetData>
  <mergeCells count="10">
    <mergeCell ref="C17:J17"/>
    <mergeCell ref="C18:J18"/>
    <mergeCell ref="C19:J19"/>
    <mergeCell ref="C20:J20"/>
    <mergeCell ref="C11:J11"/>
    <mergeCell ref="C12:J12"/>
    <mergeCell ref="C13:J13"/>
    <mergeCell ref="C14:J14"/>
    <mergeCell ref="C15:J15"/>
    <mergeCell ref="C16:J16"/>
  </mergeCell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ECA76-19DF-4BF5-8F5D-8BC08C1F92A1}">
  <sheetPr>
    <pageSetUpPr fitToPage="1"/>
  </sheetPr>
  <dimension ref="A1:I64"/>
  <sheetViews>
    <sheetView zoomScaleNormal="100" workbookViewId="0"/>
  </sheetViews>
  <sheetFormatPr baseColWidth="10" defaultColWidth="11.42578125" defaultRowHeight="12.75" x14ac:dyDescent="0.2"/>
  <cols>
    <col min="1" max="1" width="42.42578125" style="73" customWidth="1"/>
    <col min="2" max="9" width="15.85546875" style="73" customWidth="1"/>
    <col min="10" max="16384" width="11.42578125" style="73"/>
  </cols>
  <sheetData>
    <row r="1" spans="1:9" ht="20.25" x14ac:dyDescent="0.3">
      <c r="A1" s="61" t="s">
        <v>15</v>
      </c>
    </row>
    <row r="2" spans="1:9" ht="18" x14ac:dyDescent="0.25">
      <c r="A2" s="62"/>
    </row>
    <row r="3" spans="1:9" x14ac:dyDescent="0.2">
      <c r="A3" s="73" t="s">
        <v>61</v>
      </c>
    </row>
    <row r="5" spans="1:9" ht="14.25" x14ac:dyDescent="0.2">
      <c r="A5" s="44" t="s">
        <v>21</v>
      </c>
    </row>
    <row r="6" spans="1:9" ht="13.5" thickBot="1" x14ac:dyDescent="0.25"/>
    <row r="7" spans="1:9" ht="53.25" customHeight="1" x14ac:dyDescent="0.2">
      <c r="A7" s="63" t="s">
        <v>23</v>
      </c>
      <c r="B7" s="103" t="s">
        <v>130</v>
      </c>
      <c r="C7" s="103"/>
      <c r="D7" s="103"/>
      <c r="E7" s="103"/>
      <c r="F7" s="103"/>
      <c r="G7" s="103"/>
      <c r="H7" s="103"/>
      <c r="I7" s="104"/>
    </row>
    <row r="8" spans="1:9" ht="14.25" customHeight="1" x14ac:dyDescent="0.2">
      <c r="A8" s="64"/>
      <c r="B8" s="89"/>
      <c r="C8" s="89"/>
      <c r="D8" s="89"/>
      <c r="E8" s="89"/>
      <c r="F8" s="89"/>
      <c r="G8" s="89"/>
      <c r="H8" s="89"/>
      <c r="I8" s="90"/>
    </row>
    <row r="9" spans="1:9" ht="14.25" customHeight="1" x14ac:dyDescent="0.2">
      <c r="A9" s="65" t="s">
        <v>3</v>
      </c>
      <c r="B9" s="91"/>
      <c r="C9" s="91"/>
      <c r="D9" s="91"/>
      <c r="E9" s="91"/>
      <c r="F9" s="91"/>
      <c r="G9" s="91"/>
      <c r="H9" s="91"/>
      <c r="I9" s="92"/>
    </row>
    <row r="10" spans="1:9" ht="54" customHeight="1" x14ac:dyDescent="0.2">
      <c r="A10" s="64" t="s">
        <v>5</v>
      </c>
      <c r="B10" s="89" t="s">
        <v>35</v>
      </c>
      <c r="C10" s="89"/>
      <c r="D10" s="89"/>
      <c r="E10" s="89"/>
      <c r="F10" s="89"/>
      <c r="G10" s="89"/>
      <c r="H10" s="89"/>
      <c r="I10" s="90"/>
    </row>
    <row r="11" spans="1:9" ht="36" customHeight="1" x14ac:dyDescent="0.2">
      <c r="A11" s="64" t="s">
        <v>128</v>
      </c>
      <c r="B11" s="105" t="s">
        <v>131</v>
      </c>
      <c r="C11" s="106"/>
      <c r="D11" s="106"/>
      <c r="E11" s="106"/>
      <c r="F11" s="106"/>
      <c r="G11" s="106"/>
      <c r="H11" s="106"/>
      <c r="I11" s="107"/>
    </row>
    <row r="12" spans="1:9" ht="44.25" customHeight="1" x14ac:dyDescent="0.2">
      <c r="A12" s="64" t="s">
        <v>6</v>
      </c>
      <c r="B12" s="89" t="s">
        <v>113</v>
      </c>
      <c r="C12" s="89"/>
      <c r="D12" s="89"/>
      <c r="E12" s="89"/>
      <c r="F12" s="89"/>
      <c r="G12" s="89"/>
      <c r="H12" s="89"/>
      <c r="I12" s="90"/>
    </row>
    <row r="13" spans="1:9" ht="119.25" customHeight="1" x14ac:dyDescent="0.2">
      <c r="A13" s="64" t="s">
        <v>45</v>
      </c>
      <c r="B13" s="89" t="s">
        <v>134</v>
      </c>
      <c r="C13" s="89"/>
      <c r="D13" s="89"/>
      <c r="E13" s="89"/>
      <c r="F13" s="89"/>
      <c r="G13" s="89"/>
      <c r="H13" s="89"/>
      <c r="I13" s="90"/>
    </row>
    <row r="14" spans="1:9" ht="68.25" customHeight="1" x14ac:dyDescent="0.2">
      <c r="A14" s="64" t="s">
        <v>109</v>
      </c>
      <c r="B14" s="108" t="s">
        <v>110</v>
      </c>
      <c r="C14" s="109"/>
      <c r="D14" s="109"/>
      <c r="E14" s="109"/>
      <c r="F14" s="109"/>
      <c r="G14" s="109"/>
      <c r="H14" s="109"/>
      <c r="I14" s="110"/>
    </row>
    <row r="15" spans="1:9" ht="68.25" customHeight="1" x14ac:dyDescent="0.2">
      <c r="A15" s="64" t="s">
        <v>133</v>
      </c>
      <c r="B15" s="108" t="s">
        <v>135</v>
      </c>
      <c r="C15" s="109"/>
      <c r="D15" s="109"/>
      <c r="E15" s="109"/>
      <c r="F15" s="109"/>
      <c r="G15" s="109"/>
      <c r="H15" s="109"/>
      <c r="I15" s="110"/>
    </row>
    <row r="16" spans="1:9" ht="150" customHeight="1" x14ac:dyDescent="0.2">
      <c r="A16" s="64" t="s">
        <v>11</v>
      </c>
      <c r="B16" s="101" t="s">
        <v>114</v>
      </c>
      <c r="C16" s="101"/>
      <c r="D16" s="101"/>
      <c r="E16" s="101"/>
      <c r="F16" s="101"/>
      <c r="G16" s="101"/>
      <c r="H16" s="101"/>
      <c r="I16" s="102"/>
    </row>
    <row r="17" spans="1:9" ht="29.25" customHeight="1" x14ac:dyDescent="0.2">
      <c r="A17" s="64" t="s">
        <v>75</v>
      </c>
      <c r="B17" s="89" t="s">
        <v>115</v>
      </c>
      <c r="C17" s="89"/>
      <c r="D17" s="89"/>
      <c r="E17" s="89"/>
      <c r="F17" s="89"/>
      <c r="G17" s="89"/>
      <c r="H17" s="89"/>
      <c r="I17" s="90"/>
    </row>
    <row r="18" spans="1:9" ht="29.25" customHeight="1" x14ac:dyDescent="0.2">
      <c r="A18" s="64" t="s">
        <v>8</v>
      </c>
      <c r="B18" s="101" t="s">
        <v>116</v>
      </c>
      <c r="C18" s="101"/>
      <c r="D18" s="101"/>
      <c r="E18" s="101"/>
      <c r="F18" s="101"/>
      <c r="G18" s="101"/>
      <c r="H18" s="101"/>
      <c r="I18" s="102"/>
    </row>
    <row r="19" spans="1:9" ht="116.25" customHeight="1" x14ac:dyDescent="0.2">
      <c r="A19" s="64" t="s">
        <v>53</v>
      </c>
      <c r="B19" s="101" t="s">
        <v>117</v>
      </c>
      <c r="C19" s="101"/>
      <c r="D19" s="101"/>
      <c r="E19" s="101"/>
      <c r="F19" s="101"/>
      <c r="G19" s="101"/>
      <c r="H19" s="101"/>
      <c r="I19" s="102"/>
    </row>
    <row r="20" spans="1:9" s="66" customFormat="1" ht="45.75" customHeight="1" x14ac:dyDescent="0.2">
      <c r="A20" s="64" t="s">
        <v>64</v>
      </c>
      <c r="B20" s="89" t="s">
        <v>65</v>
      </c>
      <c r="C20" s="89"/>
      <c r="D20" s="89"/>
      <c r="E20" s="89"/>
      <c r="F20" s="89"/>
      <c r="G20" s="89"/>
      <c r="H20" s="89"/>
      <c r="I20" s="90"/>
    </row>
    <row r="21" spans="1:9" ht="124.5" customHeight="1" x14ac:dyDescent="0.2">
      <c r="A21" s="64" t="s">
        <v>66</v>
      </c>
      <c r="B21" s="101" t="s">
        <v>118</v>
      </c>
      <c r="C21" s="101"/>
      <c r="D21" s="101"/>
      <c r="E21" s="101"/>
      <c r="F21" s="101"/>
      <c r="G21" s="101"/>
      <c r="H21" s="101"/>
      <c r="I21" s="102"/>
    </row>
    <row r="22" spans="1:9" ht="270" customHeight="1" x14ac:dyDescent="0.2">
      <c r="A22" s="64" t="s">
        <v>4</v>
      </c>
      <c r="B22" s="89" t="s">
        <v>136</v>
      </c>
      <c r="C22" s="89"/>
      <c r="D22" s="89"/>
      <c r="E22" s="89"/>
      <c r="F22" s="89"/>
      <c r="G22" s="89"/>
      <c r="H22" s="89"/>
      <c r="I22" s="90"/>
    </row>
    <row r="23" spans="1:9" ht="18" customHeight="1" x14ac:dyDescent="0.2">
      <c r="A23" s="64" t="s">
        <v>24</v>
      </c>
      <c r="B23" s="89" t="s">
        <v>28</v>
      </c>
      <c r="C23" s="89"/>
      <c r="D23" s="89"/>
      <c r="E23" s="89"/>
      <c r="F23" s="89"/>
      <c r="G23" s="89"/>
      <c r="H23" s="89"/>
      <c r="I23" s="90"/>
    </row>
    <row r="24" spans="1:9" ht="66.75" customHeight="1" x14ac:dyDescent="0.2">
      <c r="A24" s="64" t="s">
        <v>10</v>
      </c>
      <c r="B24" s="89" t="s">
        <v>36</v>
      </c>
      <c r="C24" s="89"/>
      <c r="D24" s="89"/>
      <c r="E24" s="89"/>
      <c r="F24" s="89"/>
      <c r="G24" s="89"/>
      <c r="H24" s="89"/>
      <c r="I24" s="90"/>
    </row>
    <row r="25" spans="1:9" ht="43.5" customHeight="1" x14ac:dyDescent="0.2">
      <c r="A25" s="64" t="s">
        <v>25</v>
      </c>
      <c r="B25" s="89" t="s">
        <v>37</v>
      </c>
      <c r="C25" s="89"/>
      <c r="D25" s="89"/>
      <c r="E25" s="89"/>
      <c r="F25" s="89"/>
      <c r="G25" s="89"/>
      <c r="H25" s="89"/>
      <c r="I25" s="90"/>
    </row>
    <row r="26" spans="1:9" ht="43.5" customHeight="1" x14ac:dyDescent="0.2">
      <c r="A26" s="64" t="s">
        <v>9</v>
      </c>
      <c r="B26" s="89" t="s">
        <v>83</v>
      </c>
      <c r="C26" s="89"/>
      <c r="D26" s="89"/>
      <c r="E26" s="89"/>
      <c r="F26" s="89"/>
      <c r="G26" s="89"/>
      <c r="H26" s="89"/>
      <c r="I26" s="90"/>
    </row>
    <row r="27" spans="1:9" ht="70.5" customHeight="1" x14ac:dyDescent="0.2">
      <c r="A27" s="64" t="s">
        <v>76</v>
      </c>
      <c r="B27" s="89" t="s">
        <v>84</v>
      </c>
      <c r="C27" s="89"/>
      <c r="D27" s="89"/>
      <c r="E27" s="89"/>
      <c r="F27" s="89"/>
      <c r="G27" s="89"/>
      <c r="H27" s="89"/>
      <c r="I27" s="90"/>
    </row>
    <row r="28" spans="1:9" ht="43.5" customHeight="1" x14ac:dyDescent="0.2">
      <c r="A28" s="64" t="s">
        <v>77</v>
      </c>
      <c r="B28" s="89" t="s">
        <v>63</v>
      </c>
      <c r="C28" s="89"/>
      <c r="D28" s="89"/>
      <c r="E28" s="89"/>
      <c r="F28" s="89"/>
      <c r="G28" s="89"/>
      <c r="H28" s="89"/>
      <c r="I28" s="90"/>
    </row>
    <row r="29" spans="1:9" ht="18.75" customHeight="1" x14ac:dyDescent="0.2">
      <c r="A29" s="65" t="s">
        <v>26</v>
      </c>
      <c r="B29" s="91" t="s">
        <v>29</v>
      </c>
      <c r="C29" s="91"/>
      <c r="D29" s="91"/>
      <c r="E29" s="91"/>
      <c r="F29" s="91"/>
      <c r="G29" s="91"/>
      <c r="H29" s="91"/>
      <c r="I29" s="92"/>
    </row>
    <row r="30" spans="1:9" ht="14.25" customHeight="1" x14ac:dyDescent="0.2">
      <c r="A30" s="64"/>
      <c r="B30" s="89"/>
      <c r="C30" s="89"/>
      <c r="D30" s="89"/>
      <c r="E30" s="89"/>
      <c r="F30" s="89"/>
      <c r="G30" s="89"/>
      <c r="H30" s="89"/>
      <c r="I30" s="90"/>
    </row>
    <row r="31" spans="1:9" ht="69.75" customHeight="1" x14ac:dyDescent="0.2">
      <c r="A31" s="64" t="s">
        <v>20</v>
      </c>
      <c r="B31" s="89" t="s">
        <v>40</v>
      </c>
      <c r="C31" s="89"/>
      <c r="D31" s="89"/>
      <c r="E31" s="89"/>
      <c r="F31" s="89"/>
      <c r="G31" s="89"/>
      <c r="H31" s="89"/>
      <c r="I31" s="90"/>
    </row>
    <row r="32" spans="1:9" ht="33" customHeight="1" x14ac:dyDescent="0.2">
      <c r="A32" s="64" t="s">
        <v>78</v>
      </c>
      <c r="B32" s="89" t="s">
        <v>41</v>
      </c>
      <c r="C32" s="89"/>
      <c r="D32" s="89"/>
      <c r="E32" s="89"/>
      <c r="F32" s="89"/>
      <c r="G32" s="89"/>
      <c r="H32" s="89"/>
      <c r="I32" s="90"/>
    </row>
    <row r="33" spans="1:9" ht="15" customHeight="1" x14ac:dyDescent="0.2">
      <c r="A33" s="64" t="s">
        <v>79</v>
      </c>
      <c r="B33" s="89" t="s">
        <v>31</v>
      </c>
      <c r="C33" s="89"/>
      <c r="D33" s="89"/>
      <c r="E33" s="89"/>
      <c r="F33" s="89"/>
      <c r="G33" s="89"/>
      <c r="H33" s="89"/>
      <c r="I33" s="90"/>
    </row>
    <row r="34" spans="1:9" ht="30.75" customHeight="1" x14ac:dyDescent="0.2">
      <c r="A34" s="64" t="s">
        <v>13</v>
      </c>
      <c r="B34" s="89" t="s">
        <v>0</v>
      </c>
      <c r="C34" s="89"/>
      <c r="D34" s="89"/>
      <c r="E34" s="89"/>
      <c r="F34" s="89"/>
      <c r="G34" s="89"/>
      <c r="H34" s="89"/>
      <c r="I34" s="90"/>
    </row>
    <row r="35" spans="1:9" ht="14.25" customHeight="1" x14ac:dyDescent="0.2">
      <c r="A35" s="64"/>
      <c r="B35" s="89"/>
      <c r="C35" s="89"/>
      <c r="D35" s="89"/>
      <c r="E35" s="89"/>
      <c r="F35" s="89"/>
      <c r="G35" s="89"/>
      <c r="H35" s="89"/>
      <c r="I35" s="90"/>
    </row>
    <row r="36" spans="1:9" ht="29.25" customHeight="1" x14ac:dyDescent="0.2">
      <c r="A36" s="65" t="s">
        <v>27</v>
      </c>
      <c r="B36" s="91" t="s">
        <v>32</v>
      </c>
      <c r="C36" s="91"/>
      <c r="D36" s="91"/>
      <c r="E36" s="91"/>
      <c r="F36" s="91"/>
      <c r="G36" s="91"/>
      <c r="H36" s="91"/>
      <c r="I36" s="92"/>
    </row>
    <row r="37" spans="1:9" ht="15" customHeight="1" x14ac:dyDescent="0.2">
      <c r="A37" s="65"/>
      <c r="B37" s="91"/>
      <c r="C37" s="91"/>
      <c r="D37" s="91"/>
      <c r="E37" s="91"/>
      <c r="F37" s="91"/>
      <c r="G37" s="91"/>
      <c r="H37" s="91"/>
      <c r="I37" s="92"/>
    </row>
    <row r="38" spans="1:9" ht="15" customHeight="1" x14ac:dyDescent="0.2">
      <c r="A38" s="64" t="s">
        <v>51</v>
      </c>
      <c r="B38" s="91"/>
      <c r="C38" s="91"/>
      <c r="D38" s="91"/>
      <c r="E38" s="91"/>
      <c r="F38" s="91"/>
      <c r="G38" s="91"/>
      <c r="H38" s="91"/>
      <c r="I38" s="92"/>
    </row>
    <row r="39" spans="1:9" s="66" customFormat="1" ht="112.5" customHeight="1" x14ac:dyDescent="0.2">
      <c r="A39" s="64" t="s">
        <v>59</v>
      </c>
      <c r="B39" s="91" t="s">
        <v>68</v>
      </c>
      <c r="C39" s="91"/>
      <c r="D39" s="91"/>
      <c r="E39" s="91"/>
      <c r="F39" s="91"/>
      <c r="G39" s="91"/>
      <c r="H39" s="91"/>
      <c r="I39" s="92"/>
    </row>
    <row r="40" spans="1:9" s="66" customFormat="1" ht="33.75" customHeight="1" x14ac:dyDescent="0.2">
      <c r="A40" s="64" t="s">
        <v>58</v>
      </c>
      <c r="B40" s="91" t="s">
        <v>67</v>
      </c>
      <c r="C40" s="91"/>
      <c r="D40" s="91"/>
      <c r="E40" s="91"/>
      <c r="F40" s="91"/>
      <c r="G40" s="91"/>
      <c r="H40" s="91"/>
      <c r="I40" s="92"/>
    </row>
    <row r="41" spans="1:9" ht="17.25" customHeight="1" x14ac:dyDescent="0.2">
      <c r="A41" s="64" t="s">
        <v>80</v>
      </c>
      <c r="B41" s="91" t="s">
        <v>69</v>
      </c>
      <c r="C41" s="91"/>
      <c r="D41" s="91"/>
      <c r="E41" s="91"/>
      <c r="F41" s="91"/>
      <c r="G41" s="91"/>
      <c r="H41" s="91"/>
      <c r="I41" s="92"/>
    </row>
    <row r="42" spans="1:9" ht="18.75" customHeight="1" x14ac:dyDescent="0.2">
      <c r="A42" s="64" t="s">
        <v>81</v>
      </c>
      <c r="B42" s="91" t="s">
        <v>85</v>
      </c>
      <c r="C42" s="91"/>
      <c r="D42" s="91"/>
      <c r="E42" s="91"/>
      <c r="F42" s="91"/>
      <c r="G42" s="91"/>
      <c r="H42" s="91"/>
      <c r="I42" s="92"/>
    </row>
    <row r="43" spans="1:9" ht="32.25" customHeight="1" x14ac:dyDescent="0.2">
      <c r="A43" s="64" t="s">
        <v>46</v>
      </c>
      <c r="B43" s="91" t="s">
        <v>70</v>
      </c>
      <c r="C43" s="91"/>
      <c r="D43" s="91"/>
      <c r="E43" s="91"/>
      <c r="F43" s="91"/>
      <c r="G43" s="91"/>
      <c r="H43" s="91"/>
      <c r="I43" s="92"/>
    </row>
    <row r="44" spans="1:9" ht="18.75" customHeight="1" x14ac:dyDescent="0.2">
      <c r="A44" s="64" t="s">
        <v>47</v>
      </c>
      <c r="B44" s="91" t="s">
        <v>86</v>
      </c>
      <c r="C44" s="91"/>
      <c r="D44" s="91"/>
      <c r="E44" s="91"/>
      <c r="F44" s="91"/>
      <c r="G44" s="91"/>
      <c r="H44" s="91"/>
      <c r="I44" s="92"/>
    </row>
    <row r="45" spans="1:9" ht="16.5" customHeight="1" x14ac:dyDescent="0.2">
      <c r="A45" s="64" t="s">
        <v>54</v>
      </c>
      <c r="B45" s="89" t="s">
        <v>71</v>
      </c>
      <c r="C45" s="89"/>
      <c r="D45" s="89"/>
      <c r="E45" s="89"/>
      <c r="F45" s="89"/>
      <c r="G45" s="89"/>
      <c r="H45" s="89"/>
      <c r="I45" s="90"/>
    </row>
    <row r="46" spans="1:9" ht="17.25" customHeight="1" x14ac:dyDescent="0.2">
      <c r="A46" s="64" t="s">
        <v>48</v>
      </c>
      <c r="B46" s="91" t="s">
        <v>73</v>
      </c>
      <c r="C46" s="91"/>
      <c r="D46" s="91"/>
      <c r="E46" s="91"/>
      <c r="F46" s="91"/>
      <c r="G46" s="91"/>
      <c r="H46" s="91"/>
      <c r="I46" s="92"/>
    </row>
    <row r="47" spans="1:9" ht="16.5" customHeight="1" x14ac:dyDescent="0.2">
      <c r="A47" s="65" t="s">
        <v>49</v>
      </c>
      <c r="B47" s="91" t="s">
        <v>72</v>
      </c>
      <c r="C47" s="91"/>
      <c r="D47" s="91"/>
      <c r="E47" s="91"/>
      <c r="F47" s="91"/>
      <c r="G47" s="91"/>
      <c r="H47" s="91"/>
      <c r="I47" s="92"/>
    </row>
    <row r="48" spans="1:9" ht="16.5" customHeight="1" x14ac:dyDescent="0.2">
      <c r="A48" s="64" t="s">
        <v>50</v>
      </c>
      <c r="B48" s="91" t="s">
        <v>74</v>
      </c>
      <c r="C48" s="91"/>
      <c r="D48" s="91"/>
      <c r="E48" s="91"/>
      <c r="F48" s="91"/>
      <c r="G48" s="91"/>
      <c r="H48" s="91"/>
      <c r="I48" s="92"/>
    </row>
    <row r="49" spans="1:9" x14ac:dyDescent="0.2">
      <c r="A49" s="67"/>
      <c r="B49" s="95"/>
      <c r="C49" s="96"/>
      <c r="D49" s="96"/>
      <c r="E49" s="96"/>
      <c r="F49" s="96"/>
      <c r="G49" s="96"/>
      <c r="H49" s="96"/>
      <c r="I49" s="97"/>
    </row>
    <row r="50" spans="1:9" x14ac:dyDescent="0.2">
      <c r="A50" s="65" t="s">
        <v>89</v>
      </c>
      <c r="B50" s="95"/>
      <c r="C50" s="96"/>
      <c r="D50" s="96"/>
      <c r="E50" s="96"/>
      <c r="F50" s="96"/>
      <c r="G50" s="96"/>
      <c r="H50" s="96"/>
      <c r="I50" s="97"/>
    </row>
    <row r="51" spans="1:9" ht="25.5" customHeight="1" x14ac:dyDescent="0.2">
      <c r="A51" s="65" t="s">
        <v>52</v>
      </c>
      <c r="B51" s="91" t="s">
        <v>107</v>
      </c>
      <c r="C51" s="91"/>
      <c r="D51" s="91"/>
      <c r="E51" s="91"/>
      <c r="F51" s="91"/>
      <c r="G51" s="91"/>
      <c r="H51" s="91"/>
      <c r="I51" s="92"/>
    </row>
    <row r="52" spans="1:9" ht="19.5" customHeight="1" x14ac:dyDescent="0.2">
      <c r="A52" s="64" t="s">
        <v>17</v>
      </c>
      <c r="B52" s="89" t="s">
        <v>30</v>
      </c>
      <c r="C52" s="89"/>
      <c r="D52" s="89"/>
      <c r="E52" s="89"/>
      <c r="F52" s="89"/>
      <c r="G52" s="89"/>
      <c r="H52" s="89"/>
      <c r="I52" s="90"/>
    </row>
    <row r="53" spans="1:9" s="74" customFormat="1" ht="40.5" customHeight="1" x14ac:dyDescent="0.2">
      <c r="A53" s="68" t="s">
        <v>90</v>
      </c>
      <c r="B53" s="98" t="s">
        <v>96</v>
      </c>
      <c r="C53" s="99"/>
      <c r="D53" s="99"/>
      <c r="E53" s="99"/>
      <c r="F53" s="99"/>
      <c r="G53" s="99"/>
      <c r="H53" s="99"/>
      <c r="I53" s="100"/>
    </row>
    <row r="54" spans="1:9" ht="18" customHeight="1" x14ac:dyDescent="0.2">
      <c r="A54" s="68" t="s">
        <v>91</v>
      </c>
      <c r="B54" s="79" t="s">
        <v>97</v>
      </c>
      <c r="C54" s="80"/>
      <c r="D54" s="80"/>
      <c r="E54" s="80"/>
      <c r="F54" s="80"/>
      <c r="G54" s="80"/>
      <c r="H54" s="80"/>
      <c r="I54" s="81"/>
    </row>
    <row r="55" spans="1:9" ht="18" customHeight="1" x14ac:dyDescent="0.2">
      <c r="A55" s="68" t="s">
        <v>92</v>
      </c>
      <c r="B55" s="79" t="s">
        <v>98</v>
      </c>
      <c r="C55" s="80"/>
      <c r="D55" s="80"/>
      <c r="E55" s="80"/>
      <c r="F55" s="80"/>
      <c r="G55" s="80"/>
      <c r="H55" s="80"/>
      <c r="I55" s="81"/>
    </row>
    <row r="56" spans="1:9" ht="33" customHeight="1" x14ac:dyDescent="0.2">
      <c r="A56" s="68" t="s">
        <v>93</v>
      </c>
      <c r="B56" s="79" t="s">
        <v>99</v>
      </c>
      <c r="C56" s="80"/>
      <c r="D56" s="80"/>
      <c r="E56" s="80"/>
      <c r="F56" s="80"/>
      <c r="G56" s="80"/>
      <c r="H56" s="80"/>
      <c r="I56" s="81"/>
    </row>
    <row r="57" spans="1:9" ht="33" customHeight="1" x14ac:dyDescent="0.2">
      <c r="A57" s="68" t="s">
        <v>94</v>
      </c>
      <c r="B57" s="79" t="s">
        <v>100</v>
      </c>
      <c r="C57" s="80"/>
      <c r="D57" s="80"/>
      <c r="E57" s="80"/>
      <c r="F57" s="80"/>
      <c r="G57" s="80"/>
      <c r="H57" s="80"/>
      <c r="I57" s="81"/>
    </row>
    <row r="58" spans="1:9" ht="29.25" customHeight="1" x14ac:dyDescent="0.2">
      <c r="A58" s="68" t="s">
        <v>95</v>
      </c>
      <c r="B58" s="79" t="s">
        <v>101</v>
      </c>
      <c r="C58" s="80"/>
      <c r="D58" s="80"/>
      <c r="E58" s="80"/>
      <c r="F58" s="80"/>
      <c r="G58" s="80"/>
      <c r="H58" s="80"/>
      <c r="I58" s="81"/>
    </row>
    <row r="59" spans="1:9" ht="14.25" customHeight="1" x14ac:dyDescent="0.2">
      <c r="A59" s="64"/>
      <c r="B59" s="91"/>
      <c r="C59" s="91"/>
      <c r="D59" s="91"/>
      <c r="E59" s="91"/>
      <c r="F59" s="91"/>
      <c r="G59" s="91"/>
      <c r="H59" s="91"/>
      <c r="I59" s="92"/>
    </row>
    <row r="60" spans="1:9" ht="168" customHeight="1" x14ac:dyDescent="0.2">
      <c r="A60" s="64" t="s">
        <v>60</v>
      </c>
      <c r="B60" s="91" t="s">
        <v>119</v>
      </c>
      <c r="C60" s="91"/>
      <c r="D60" s="91"/>
      <c r="E60" s="91"/>
      <c r="F60" s="91"/>
      <c r="G60" s="91"/>
      <c r="H60" s="91"/>
      <c r="I60" s="92"/>
    </row>
    <row r="61" spans="1:9" ht="14.25" customHeight="1" x14ac:dyDescent="0.2">
      <c r="A61" s="69"/>
      <c r="B61" s="89"/>
      <c r="C61" s="89"/>
      <c r="D61" s="89"/>
      <c r="E61" s="89"/>
      <c r="F61" s="89"/>
      <c r="G61" s="89"/>
      <c r="H61" s="89"/>
      <c r="I61" s="90"/>
    </row>
    <row r="62" spans="1:9" ht="31.5" customHeight="1" x14ac:dyDescent="0.2">
      <c r="A62" s="65" t="s">
        <v>14</v>
      </c>
      <c r="B62" s="91" t="s">
        <v>1</v>
      </c>
      <c r="C62" s="91"/>
      <c r="D62" s="91"/>
      <c r="E62" s="91"/>
      <c r="F62" s="91"/>
      <c r="G62" s="91"/>
      <c r="H62" s="91"/>
      <c r="I62" s="92"/>
    </row>
    <row r="63" spans="1:9" ht="29.25" customHeight="1" thickBot="1" x14ac:dyDescent="0.25">
      <c r="A63" s="70" t="s">
        <v>55</v>
      </c>
      <c r="B63" s="93" t="s">
        <v>87</v>
      </c>
      <c r="C63" s="93"/>
      <c r="D63" s="93"/>
      <c r="E63" s="93"/>
      <c r="F63" s="93"/>
      <c r="G63" s="93"/>
      <c r="H63" s="93"/>
      <c r="I63" s="94"/>
    </row>
    <row r="64" spans="1:9" x14ac:dyDescent="0.2">
      <c r="A64" s="71"/>
    </row>
  </sheetData>
  <mergeCells count="57">
    <mergeCell ref="B18:I18"/>
    <mergeCell ref="B7:I7"/>
    <mergeCell ref="B8:I8"/>
    <mergeCell ref="B9:I9"/>
    <mergeCell ref="B10:I10"/>
    <mergeCell ref="B11:I11"/>
    <mergeCell ref="B12:I12"/>
    <mergeCell ref="B13:I13"/>
    <mergeCell ref="B14:I14"/>
    <mergeCell ref="B15:I15"/>
    <mergeCell ref="B16:I16"/>
    <mergeCell ref="B17:I17"/>
    <mergeCell ref="B30:I30"/>
    <mergeCell ref="B19:I19"/>
    <mergeCell ref="B20:I20"/>
    <mergeCell ref="B21:I21"/>
    <mergeCell ref="B22:I22"/>
    <mergeCell ref="B23:I23"/>
    <mergeCell ref="B24:I24"/>
    <mergeCell ref="B25:I25"/>
    <mergeCell ref="B26:I26"/>
    <mergeCell ref="B27:I27"/>
    <mergeCell ref="B28:I28"/>
    <mergeCell ref="B29:I29"/>
    <mergeCell ref="B42:I42"/>
    <mergeCell ref="B31:I31"/>
    <mergeCell ref="B32:I32"/>
    <mergeCell ref="B33:I33"/>
    <mergeCell ref="B34:I34"/>
    <mergeCell ref="B35:I35"/>
    <mergeCell ref="B36:I36"/>
    <mergeCell ref="B37:I37"/>
    <mergeCell ref="B38:I38"/>
    <mergeCell ref="B39:I39"/>
    <mergeCell ref="B40:I40"/>
    <mergeCell ref="B41:I41"/>
    <mergeCell ref="B54:I54"/>
    <mergeCell ref="B43:I43"/>
    <mergeCell ref="B44:I44"/>
    <mergeCell ref="B45:I45"/>
    <mergeCell ref="B46:I46"/>
    <mergeCell ref="B47:I47"/>
    <mergeCell ref="B48:I48"/>
    <mergeCell ref="B49:I49"/>
    <mergeCell ref="B50:I50"/>
    <mergeCell ref="B51:I51"/>
    <mergeCell ref="B52:I52"/>
    <mergeCell ref="B53:I53"/>
    <mergeCell ref="B61:I61"/>
    <mergeCell ref="B62:I62"/>
    <mergeCell ref="B63:I63"/>
    <mergeCell ref="B55:I55"/>
    <mergeCell ref="B56:I56"/>
    <mergeCell ref="B57:I57"/>
    <mergeCell ref="B58:I58"/>
    <mergeCell ref="B59:I59"/>
    <mergeCell ref="B60:I60"/>
  </mergeCells>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Bunnfiskerier</vt:lpstr>
      <vt:lpstr>Merknader - metodiske endringer</vt:lpstr>
      <vt:lpstr>Definisjoner</vt:lpstr>
      <vt:lpstr>Bunnfiskerier!Utskriftstitler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Ingvill Hægland Horvei</cp:lastModifiedBy>
  <cp:lastPrinted>2013-10-28T12:05:14Z</cp:lastPrinted>
  <dcterms:created xsi:type="dcterms:W3CDTF">2006-05-29T11:01:26Z</dcterms:created>
  <dcterms:modified xsi:type="dcterms:W3CDTF">2024-02-27T09:21:15Z</dcterms:modified>
</cp:coreProperties>
</file>