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BABEFC59-A0AE-40D5-9DE7-993E32920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Gruppe 1" sheetId="4" r:id="rId2"/>
    <sheet name="Gruppe 2" sheetId="5" r:id="rId3"/>
    <sheet name="Gruppe 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4" l="1"/>
  <c r="C89" i="4"/>
  <c r="C90" i="4"/>
  <c r="C91" i="4"/>
  <c r="C92" i="4"/>
  <c r="C93" i="4"/>
  <c r="C94" i="4"/>
  <c r="C95" i="4"/>
  <c r="C96" i="4"/>
  <c r="C124" i="4"/>
  <c r="C133" i="4" s="1"/>
  <c r="C125" i="4"/>
  <c r="C126" i="4"/>
  <c r="C127" i="4"/>
  <c r="C128" i="4"/>
  <c r="C129" i="4"/>
  <c r="C130" i="4"/>
  <c r="C131" i="4"/>
  <c r="C132" i="4"/>
  <c r="F132" i="6"/>
  <c r="F131" i="6"/>
  <c r="F130" i="6"/>
  <c r="F129" i="6"/>
  <c r="F128" i="6"/>
  <c r="F127" i="6"/>
  <c r="F126" i="6"/>
  <c r="F125" i="6"/>
  <c r="F124" i="6"/>
  <c r="F96" i="6"/>
  <c r="F95" i="6"/>
  <c r="F94" i="6"/>
  <c r="F93" i="6"/>
  <c r="F92" i="6"/>
  <c r="F91" i="6"/>
  <c r="F90" i="6"/>
  <c r="F89" i="6"/>
  <c r="F88" i="6"/>
  <c r="F127" i="5"/>
  <c r="F126" i="5"/>
  <c r="F125" i="5"/>
  <c r="F124" i="5"/>
  <c r="F123" i="5"/>
  <c r="F122" i="5"/>
  <c r="F121" i="5"/>
  <c r="F120" i="5"/>
  <c r="F119" i="5"/>
  <c r="F93" i="5"/>
  <c r="F92" i="5"/>
  <c r="F91" i="5"/>
  <c r="F90" i="5"/>
  <c r="F89" i="5"/>
  <c r="F88" i="5"/>
  <c r="F87" i="5"/>
  <c r="F86" i="5"/>
  <c r="F85" i="5"/>
  <c r="F132" i="4"/>
  <c r="F131" i="4"/>
  <c r="F130" i="4"/>
  <c r="F129" i="4"/>
  <c r="F128" i="4"/>
  <c r="F127" i="4"/>
  <c r="F126" i="4"/>
  <c r="F125" i="4"/>
  <c r="F124" i="4"/>
  <c r="F96" i="4"/>
  <c r="F95" i="4"/>
  <c r="F94" i="4"/>
  <c r="F93" i="4"/>
  <c r="F92" i="4"/>
  <c r="F91" i="4"/>
  <c r="F90" i="4"/>
  <c r="F89" i="4"/>
  <c r="F88" i="4"/>
  <c r="E132" i="6"/>
  <c r="E131" i="6"/>
  <c r="E130" i="6"/>
  <c r="E129" i="6"/>
  <c r="E128" i="6"/>
  <c r="E127" i="6"/>
  <c r="E126" i="6"/>
  <c r="E125" i="6"/>
  <c r="E124" i="6"/>
  <c r="E133" i="6" s="1"/>
  <c r="E96" i="6"/>
  <c r="E95" i="6"/>
  <c r="E94" i="6"/>
  <c r="E93" i="6"/>
  <c r="E92" i="6"/>
  <c r="E91" i="6"/>
  <c r="E90" i="6"/>
  <c r="E89" i="6"/>
  <c r="E88" i="6"/>
  <c r="E127" i="5"/>
  <c r="E126" i="5"/>
  <c r="E125" i="5"/>
  <c r="E124" i="5"/>
  <c r="E123" i="5"/>
  <c r="E122" i="5"/>
  <c r="E121" i="5"/>
  <c r="E120" i="5"/>
  <c r="E119" i="5"/>
  <c r="E93" i="5"/>
  <c r="E92" i="5"/>
  <c r="E91" i="5"/>
  <c r="E90" i="5"/>
  <c r="E89" i="5"/>
  <c r="E88" i="5"/>
  <c r="E87" i="5"/>
  <c r="E86" i="5"/>
  <c r="E85" i="5"/>
  <c r="E132" i="4"/>
  <c r="E131" i="4"/>
  <c r="E130" i="4"/>
  <c r="E129" i="4"/>
  <c r="E128" i="4"/>
  <c r="E127" i="4"/>
  <c r="E126" i="4"/>
  <c r="E125" i="4"/>
  <c r="E124" i="4"/>
  <c r="E96" i="4"/>
  <c r="E95" i="4"/>
  <c r="E94" i="4"/>
  <c r="E93" i="4"/>
  <c r="E92" i="4"/>
  <c r="E91" i="4"/>
  <c r="E90" i="4"/>
  <c r="E89" i="4"/>
  <c r="E88" i="4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D133" i="6" s="1"/>
  <c r="C124" i="6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20" i="5"/>
  <c r="C120" i="5"/>
  <c r="D119" i="5"/>
  <c r="C119" i="5"/>
  <c r="D129" i="4"/>
  <c r="D92" i="6"/>
  <c r="C91" i="6"/>
  <c r="D89" i="5"/>
  <c r="C89" i="5"/>
  <c r="F133" i="6" l="1"/>
  <c r="F128" i="5"/>
  <c r="F133" i="4"/>
  <c r="E128" i="5"/>
  <c r="E133" i="4"/>
  <c r="C128" i="5"/>
  <c r="D128" i="5"/>
  <c r="C133" i="6"/>
  <c r="D90" i="6"/>
  <c r="D88" i="6"/>
  <c r="D93" i="6"/>
  <c r="D89" i="6"/>
  <c r="C94" i="6"/>
  <c r="C90" i="6"/>
  <c r="C88" i="6"/>
  <c r="C93" i="6"/>
  <c r="C89" i="6"/>
  <c r="C92" i="6"/>
  <c r="D91" i="6"/>
  <c r="C91" i="5"/>
  <c r="C90" i="5"/>
  <c r="C86" i="5"/>
  <c r="C87" i="5"/>
  <c r="C85" i="5"/>
  <c r="D91" i="5"/>
  <c r="D87" i="5"/>
  <c r="D85" i="5"/>
  <c r="D90" i="5"/>
  <c r="D86" i="5"/>
  <c r="C88" i="5"/>
  <c r="D88" i="5"/>
  <c r="D96" i="6" l="1"/>
  <c r="D95" i="6"/>
  <c r="D94" i="6"/>
  <c r="C95" i="6"/>
  <c r="C96" i="6"/>
  <c r="D93" i="5"/>
  <c r="D92" i="5"/>
  <c r="C93" i="5"/>
  <c r="C92" i="5"/>
  <c r="D132" i="4" l="1"/>
  <c r="D131" i="4"/>
  <c r="D130" i="4"/>
  <c r="D128" i="4"/>
  <c r="D127" i="4"/>
  <c r="D126" i="4"/>
  <c r="D125" i="4"/>
  <c r="D124" i="4"/>
  <c r="D91" i="4"/>
  <c r="D133" i="4" l="1"/>
  <c r="D92" i="4"/>
  <c r="D93" i="4"/>
  <c r="D89" i="4"/>
  <c r="D90" i="4"/>
  <c r="D88" i="4"/>
  <c r="D94" i="4" l="1"/>
  <c r="D96" i="4"/>
  <c r="D95" i="4"/>
</calcChain>
</file>

<file path=xl/sharedStrings.xml><?xml version="1.0" encoding="utf-8"?>
<sst xmlns="http://schemas.openxmlformats.org/spreadsheetml/2006/main" count="580" uniqueCount="140">
  <si>
    <t>Forklaring</t>
  </si>
  <si>
    <t>Kilde: Fiskeridirektoratet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</si>
  <si>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</si>
  <si>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</si>
  <si>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</si>
  <si>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</si>
  <si>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</si>
  <si>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undersøkelsen.</t>
  </si>
  <si>
    <t>Omleggingen av undersøkelsen fra samfunnsøkonomisk til bedriftsøkonomisk prinsipp medfører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</si>
  <si>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</si>
  <si>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</si>
  <si>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</si>
  <si>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</si>
  <si>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 xml:space="preserve">I lønnsomhetsundersøkelsen fokuseres det på størrelsesnøytral resultatbegrep som driftsmargin, </t>
  </si>
  <si>
    <t>fortjeneste pr. stk, salgspris pr. stk og produksjonskostnad pr. stk.</t>
  </si>
  <si>
    <t xml:space="preserve">En sammenligning av lønnsomhetsresultat for 2008 etter samfunnsøkonomisk og bedriftsøkonomisk prinsipp 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</si>
  <si>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</si>
  <si>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</si>
  <si>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</si>
  <si>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</si>
  <si>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</si>
  <si>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</si>
  <si>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t>i perioden.</t>
  </si>
  <si>
    <t xml:space="preserve">Produksjonsform </t>
  </si>
  <si>
    <t>For å kunne si noe om hvordan størrelse på solgt fisk påvirker det økonomiske resultatet har vi gruppert inn utvalget i tre grupper. Disse er:</t>
  </si>
  <si>
    <t>Selskaper og tillatelser</t>
  </si>
  <si>
    <t>Antall selskaper i undersøkelsen</t>
  </si>
  <si>
    <t>stk</t>
  </si>
  <si>
    <t>Antall tillatelser i undersøkelsen</t>
  </si>
  <si>
    <t>Gj. antall tillatelser pr. selskap</t>
  </si>
  <si>
    <t>Driftsinntekter og driftskostnader</t>
  </si>
  <si>
    <t>Salgsinntekt av smolt</t>
  </si>
  <si>
    <t>kr</t>
  </si>
  <si>
    <t>Salgsinntekt av yngel</t>
  </si>
  <si>
    <t>Salgsinntekt av rogn</t>
  </si>
  <si>
    <t>Forsikringsutbetalinger</t>
  </si>
  <si>
    <t>Annen driftsinntekt</t>
  </si>
  <si>
    <t>Sum driftsinntekter</t>
  </si>
  <si>
    <t>Rogn/yngelkostnad</t>
  </si>
  <si>
    <t>Fôrkostnad</t>
  </si>
  <si>
    <t>Forsikringskostnad</t>
  </si>
  <si>
    <t>Vaksinasjonskostnad</t>
  </si>
  <si>
    <t xml:space="preserve">Beholdningsendring (+/-) 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</si>
  <si>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</si>
  <si>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</si>
  <si>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</si>
  <si>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</si>
  <si>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</si>
  <si>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Sum driftskostnader</t>
  </si>
  <si>
    <t>Driftsresultat</t>
  </si>
  <si>
    <t>Finansinntekter</t>
  </si>
  <si>
    <t>Finanskostnader</t>
  </si>
  <si>
    <t>Netto finansposter</t>
  </si>
  <si>
    <t>Ord. resultat før skattekostnad</t>
  </si>
  <si>
    <t>Eiendeler, egenkapital og gjeld</t>
  </si>
  <si>
    <t>Anleggsmidler:</t>
  </si>
  <si>
    <t>Sum immaterielle eiendeler</t>
  </si>
  <si>
    <t>Tomter, bygninger og annen fast eiendom</t>
  </si>
  <si>
    <t>Oppdrettsutstyr og båter</t>
  </si>
  <si>
    <t>Driftsløsøre</t>
  </si>
  <si>
    <t>Sum varige driftsmidler</t>
  </si>
  <si>
    <t>Sum finansielle anleggsmidler</t>
  </si>
  <si>
    <t>Sum anleggsmidler</t>
  </si>
  <si>
    <t>Omløpsmidler:</t>
  </si>
  <si>
    <t>Varer</t>
  </si>
  <si>
    <t>Fordringer og investeringer</t>
  </si>
  <si>
    <t>Bankinnskudd og kontanter</t>
  </si>
  <si>
    <t>Sum omløpsmidler</t>
  </si>
  <si>
    <t>Sum eiendeler</t>
  </si>
  <si>
    <t>Egenkapital:</t>
  </si>
  <si>
    <t>Sum egenkapital</t>
  </si>
  <si>
    <t>Gjeld:</t>
  </si>
  <si>
    <t>Avsetning for forpliktelser</t>
  </si>
  <si>
    <t>Annen langsiktig gjeld</t>
  </si>
  <si>
    <t>Kortsiktig gjeld</t>
  </si>
  <si>
    <t>Sum gjeld</t>
  </si>
  <si>
    <t>Sum egenkapital og gjeld</t>
  </si>
  <si>
    <t>Nøkkeltall</t>
  </si>
  <si>
    <t>Totalrentabilitet</t>
  </si>
  <si>
    <t>%</t>
  </si>
  <si>
    <t>Driftsmargin</t>
  </si>
  <si>
    <t>Overskuddsgrad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</si>
  <si>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</si>
  <si>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</si>
  <si>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</si>
  <si>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</si>
  <si>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</si>
  <si>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</si>
  <si>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Salg og andre lønnsomhetsmål</t>
  </si>
  <si>
    <t>Salg av smolt</t>
  </si>
  <si>
    <t>Salg av yngel</t>
  </si>
  <si>
    <t>Totalt salg av yngel og smolt</t>
  </si>
  <si>
    <t>Andel yngel av totalt salg</t>
  </si>
  <si>
    <t>Salg av rogn</t>
  </si>
  <si>
    <t>Salg av fisk pr. årsverk</t>
  </si>
  <si>
    <t>Salgspris pr. stk solgt smolt</t>
  </si>
  <si>
    <t xml:space="preserve">Salgspris pr. stk solgt yngel </t>
  </si>
  <si>
    <t>Salgspris pr. stk solgt yngel og smolt</t>
  </si>
  <si>
    <t>Produksjonsverdi</t>
  </si>
  <si>
    <t>Produksjonsverdi pr. årsverk</t>
  </si>
  <si>
    <t>Antall årsverk</t>
  </si>
  <si>
    <t>Kostnader pr. stk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</si>
  <si>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</si>
  <si>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</si>
  <si>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Lønnsomhetsundersøkelse for produksjon av laks og regnbueørret - settefiskproduksjon</t>
  </si>
  <si>
    <t>Selskap som kun har solgt "tradisjonell" smolt, dvs. smolt under 250 gram.</t>
  </si>
  <si>
    <t>Selskap som selger yngel i kombinasjon med smolt. Gruppen inkluderer også selskap som kun har solgt yngel.</t>
  </si>
  <si>
    <t>Selskap som selger stor smolt i kombinasjon med yngel og smolt. Gruppen inkluderer også selskap som kun har solgt stor smolt.</t>
  </si>
  <si>
    <t xml:space="preserve">Gruppe 1: Selskap med salg av smolt </t>
  </si>
  <si>
    <t xml:space="preserve">Gruppe 2: Selskap med salg av yngel </t>
  </si>
  <si>
    <t>Gruppe 3. Selskap med salg av stor smolt</t>
  </si>
  <si>
    <t>Gjennomsnittsresultater for gruppe 1 - selskap med salg av smolt</t>
  </si>
  <si>
    <t>Utvalg</t>
  </si>
  <si>
    <t>Resultatregnskap</t>
  </si>
  <si>
    <t>Gjennomsnittstall pr. selskap for gruppe 1</t>
  </si>
  <si>
    <t>Balanseregnskap</t>
  </si>
  <si>
    <t xml:space="preserve">Beregnede nøkkeltall </t>
  </si>
  <si>
    <t xml:space="preserve">Salg og andre lønnsomhetsmål </t>
  </si>
  <si>
    <t>Gjennomsnittsresultater for gruppe 2 - selskap med salg av yngel og smolt</t>
  </si>
  <si>
    <t>Gjennomsnittstall pr. selskap for gruppe 2</t>
  </si>
  <si>
    <t>Gjennomsnittsresultater for gruppe 3 - selskap med salg av stor smolt</t>
  </si>
  <si>
    <t>Gjennomsnittstall pr. selskap for gruppe 3</t>
  </si>
  <si>
    <t>Rogn og yngelkostnad pr. stk.</t>
  </si>
  <si>
    <t>Fôrkostnad pr. stk.</t>
  </si>
  <si>
    <t>Forsikringskostnad pr. stk.</t>
  </si>
  <si>
    <t>Vaksinasjonskostnad pr. stk.</t>
  </si>
  <si>
    <t>Lønnskostnad pr. stk.</t>
  </si>
  <si>
    <t>Avskrivninger pr. stk.</t>
  </si>
  <si>
    <t>Elektrisitetskostnad pr. stk.</t>
  </si>
  <si>
    <t>Annen driftskostnad pr. stk.</t>
  </si>
  <si>
    <t>Netto finanskostnad pr. stk.</t>
  </si>
  <si>
    <t>Produksjonskostnader pr. stk.</t>
  </si>
  <si>
    <t xml:space="preserve">Beregnede kostnader pr. stk. solgt fisk </t>
  </si>
  <si>
    <t>stk.</t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</si>
  <si>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</si>
  <si>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1) Korrigert for en feil ved gruppering av selskapene</t>
  </si>
  <si>
    <t>Korrigering av 2019-tall for gruppe 1 og 3</t>
  </si>
  <si>
    <t>Ved gruppering av selskapene i 2019 ble ett selskap plassert i feil produksjonsgruppe. Denne feilen er nå rettet ved at selskapet er blitt flyttet til korrekt gruppe. Korrigeringen medfører en endring i 2019-tall for gruppe 1 og 3.</t>
  </si>
  <si>
    <t>Oppdatert pr. 16.11.2023</t>
  </si>
  <si>
    <t>Oppdatert: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</si>
</sst>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rgb="FF23AEB4"/>
      <name val="Arial"/>
      <family val="2"/>
    </font>
    <font>
      <sz val="10"/>
      <color rgb="FF23AEB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84BD0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vertAlign val="superscript"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1" fillId="0" borderId="0" xfId="0" applyNumberFormat="1" applyFont="1"/>
    <xf numFmtId="3" fontId="1" fillId="0" borderId="0" xfId="0" applyNumberFormat="1" applyFont="1"/>
    <xf numFmtId="49" fontId="1" fillId="0" borderId="2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49" fontId="11" fillId="0" borderId="0" xfId="0" applyNumberFormat="1" applyFont="1"/>
    <xf numFmtId="3" fontId="1" fillId="0" borderId="1" xfId="0" applyNumberFormat="1" applyFont="1" applyBorder="1"/>
    <xf numFmtId="49" fontId="11" fillId="0" borderId="2" xfId="0" applyNumberFormat="1" applyFont="1" applyBorder="1"/>
    <xf numFmtId="0" fontId="11" fillId="0" borderId="2" xfId="0" applyFont="1" applyBorder="1"/>
    <xf numFmtId="1" fontId="1" fillId="0" borderId="0" xfId="0" applyNumberFormat="1" applyFont="1"/>
    <xf numFmtId="3" fontId="1" fillId="0" borderId="3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4" fillId="0" borderId="0" xfId="0" applyNumberFormat="1" applyFont="1"/>
    <xf numFmtId="0" fontId="15" fillId="0" borderId="0" xfId="0" applyFont="1"/>
    <xf numFmtId="49" fontId="16" fillId="2" borderId="1" xfId="0" applyNumberFormat="1" applyFont="1" applyFill="1" applyBorder="1"/>
    <xf numFmtId="0" fontId="16" fillId="2" borderId="1" xfId="0" applyFont="1" applyFill="1" applyBorder="1"/>
    <xf numFmtId="1" fontId="16" fillId="2" borderId="1" xfId="0" applyNumberFormat="1" applyFont="1" applyFill="1" applyBorder="1" applyAlignment="1">
      <alignment horizontal="right"/>
    </xf>
    <xf numFmtId="0" fontId="17" fillId="0" borderId="0" xfId="0" applyFont="1"/>
    <xf numFmtId="49" fontId="18" fillId="0" borderId="0" xfId="0" applyNumberFormat="1" applyFont="1"/>
    <xf numFmtId="3" fontId="6" fillId="0" borderId="1" xfId="0" applyNumberFormat="1" applyFont="1" applyBorder="1"/>
    <xf numFmtId="3" fontId="6" fillId="0" borderId="3" xfId="0" applyNumberFormat="1" applyFont="1" applyBorder="1"/>
    <xf numFmtId="4" fontId="6" fillId="0" borderId="1" xfId="0" applyNumberFormat="1" applyFont="1" applyBorder="1"/>
    <xf numFmtId="0" fontId="19" fillId="0" borderId="0" xfId="0" applyFont="1"/>
    <xf numFmtId="0" fontId="7" fillId="0" borderId="0" xfId="0" applyFont="1"/>
    <xf numFmtId="0" fontId="20" fillId="0" borderId="0" xfId="0" applyFont="1"/>
    <xf numFmtId="0" fontId="6" fillId="0" borderId="0" xfId="0" applyFont="1" applyAlignment="1">
      <alignment wrapText="1"/>
    </xf>
    <xf numFmtId="164" fontId="13" fillId="0" borderId="2" xfId="0" applyNumberFormat="1" applyFont="1" applyBorder="1"/>
    <xf numFmtId="49" fontId="15" fillId="0" borderId="2" xfId="0" applyNumberFormat="1" applyFont="1" applyBorder="1"/>
    <xf numFmtId="0" fontId="15" fillId="0" borderId="2" xfId="0" applyFont="1" applyBorder="1"/>
    <xf numFmtId="49" fontId="15" fillId="0" borderId="0" xfId="0" applyNumberFormat="1" applyFont="1"/>
    <xf numFmtId="0" fontId="23" fillId="0" borderId="0" xfId="0" applyFont="1"/>
    <xf numFmtId="0" fontId="24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A7" sqref="A7"/>
    </sheetView>
  </sheetViews>
  <sheetFormatPr baseColWidth="10" defaultRowHeight="14.25" x14ac:dyDescent="0.2"/>
  <cols>
    <col min="1" max="1" width="102" style="3" bestFit="1" customWidth="1"/>
    <col min="2" max="16384" width="11.42578125" style="3"/>
  </cols>
  <sheetData>
    <row r="1" spans="1:6" s="6" customFormat="1" ht="23.25" x14ac:dyDescent="0.35">
      <c r="A1" s="38" t="s">
        <v>104</v>
      </c>
      <c r="B1" s="38"/>
      <c r="C1" s="38"/>
      <c r="D1" s="38"/>
      <c r="E1" s="38"/>
      <c r="F1" s="38"/>
    </row>
    <row r="2" spans="1:6" s="6" customFormat="1" ht="18" x14ac:dyDescent="0.25">
      <c r="A2" s="39" t="s">
        <v>0</v>
      </c>
    </row>
    <row r="3" spans="1:6" s="1" customFormat="1" ht="12.75" x14ac:dyDescent="0.2"/>
    <row r="4" spans="1:6" s="1" customFormat="1" ht="15" x14ac:dyDescent="0.25">
      <c r="A4" s="40" t="s">
        <v>103</v>
      </c>
    </row>
    <row r="5" spans="1:6" x14ac:dyDescent="0.2">
      <c r="A5" s="2" t="s">
        <v>1</v>
      </c>
    </row>
    <row r="6" spans="1:6" x14ac:dyDescent="0.2">
      <c r="A6" s="2" t="s">
        <v>138</v>
      </c>
    </row>
    <row r="7" spans="1:6" s="1" customFormat="1" ht="12.75" x14ac:dyDescent="0.2">
      <c r="A7" s="6"/>
    </row>
    <row r="8" spans="1:6" s="1" customFormat="1" ht="12.75" x14ac:dyDescent="0.2">
      <c r="A8" s="6"/>
    </row>
    <row r="9" spans="1:6" s="8" customFormat="1" ht="15.75" x14ac:dyDescent="0.25">
      <c r="A9" s="7" t="s">
        <v>23</v>
      </c>
    </row>
    <row r="10" spans="1:6" s="1" customFormat="1" ht="25.5" x14ac:dyDescent="0.2">
      <c r="A10" s="5" t="s">
        <v>24</v>
      </c>
    </row>
    <row r="11" spans="1:6" s="1" customFormat="1" ht="12.75" x14ac:dyDescent="0.2"/>
    <row r="12" spans="1:6" s="1" customFormat="1" ht="12.75" x14ac:dyDescent="0.2">
      <c r="A12" s="41" t="s">
        <v>108</v>
      </c>
    </row>
    <row r="13" spans="1:6" s="1" customFormat="1" ht="12.75" x14ac:dyDescent="0.2">
      <c r="A13" s="5" t="s">
        <v>105</v>
      </c>
    </row>
    <row r="14" spans="1:6" s="1" customFormat="1" ht="12.75" x14ac:dyDescent="0.2">
      <c r="A14" s="5"/>
    </row>
    <row r="15" spans="1:6" s="1" customFormat="1" ht="12.75" x14ac:dyDescent="0.2">
      <c r="A15" s="41" t="s">
        <v>109</v>
      </c>
    </row>
    <row r="16" spans="1:6" s="1" customFormat="1" ht="12.75" x14ac:dyDescent="0.2">
      <c r="A16" s="5" t="s">
        <v>106</v>
      </c>
    </row>
    <row r="17" spans="1:1" s="1" customFormat="1" ht="12.75" x14ac:dyDescent="0.2">
      <c r="A17" s="5"/>
    </row>
    <row r="18" spans="1:1" s="1" customFormat="1" ht="12.75" x14ac:dyDescent="0.2">
      <c r="A18" s="41" t="s">
        <v>110</v>
      </c>
    </row>
    <row r="19" spans="1:1" s="1" customFormat="1" ht="25.5" x14ac:dyDescent="0.2">
      <c r="A19" s="5" t="s">
        <v>107</v>
      </c>
    </row>
    <row r="22" spans="1:1" ht="15.75" x14ac:dyDescent="0.25">
      <c r="A22" s="7" t="s">
        <v>136</v>
      </c>
    </row>
    <row r="23" spans="1:1" ht="24" x14ac:dyDescent="0.2">
      <c r="A23" s="48" t="s">
        <v>137</v>
      </c>
    </row>
    <row r="26" spans="1:1" s="8" customFormat="1" ht="15.75" x14ac:dyDescent="0.25">
      <c r="A26" s="7" t="s">
        <v>2</v>
      </c>
    </row>
    <row r="27" spans="1:1" s="1" customFormat="1" ht="12.75" x14ac:dyDescent="0.2">
      <c r="A27" s="1" t="s">
        <v>3</v>
      </c>
    </row>
    <row r="28" spans="1:1" s="1" customFormat="1" ht="12.75" x14ac:dyDescent="0.2">
      <c r="A28" s="1" t="s">
        <v>4</v>
      </c>
    </row>
    <row r="29" spans="1:1" s="1" customFormat="1" ht="12.75" x14ac:dyDescent="0.2">
      <c r="A29" s="1" t="s">
        <v>5</v>
      </c>
    </row>
    <row r="30" spans="1:1" s="1" customFormat="1" ht="12.75" x14ac:dyDescent="0.2"/>
    <row r="31" spans="1:1" s="1" customFormat="1" ht="12.75" x14ac:dyDescent="0.2">
      <c r="A31" s="1" t="s">
        <v>6</v>
      </c>
    </row>
    <row r="32" spans="1:1" s="1" customFormat="1" ht="12.75" x14ac:dyDescent="0.2">
      <c r="A32" s="1" t="s">
        <v>7</v>
      </c>
    </row>
    <row r="33" spans="1:1" s="1" customFormat="1" ht="12.75" x14ac:dyDescent="0.2"/>
    <row r="34" spans="1:1" s="1" customFormat="1" ht="12.75" x14ac:dyDescent="0.2">
      <c r="A34" s="1" t="s">
        <v>8</v>
      </c>
    </row>
    <row r="35" spans="1:1" s="1" customFormat="1" ht="12.75" x14ac:dyDescent="0.2">
      <c r="A35" s="1" t="s">
        <v>9</v>
      </c>
    </row>
    <row r="36" spans="1:1" s="1" customFormat="1" ht="12.75" x14ac:dyDescent="0.2">
      <c r="A36" s="1" t="s">
        <v>10</v>
      </c>
    </row>
    <row r="37" spans="1:1" s="1" customFormat="1" ht="12.75" x14ac:dyDescent="0.2"/>
    <row r="38" spans="1:1" s="1" customFormat="1" ht="12.75" x14ac:dyDescent="0.2">
      <c r="A38" s="1" t="s">
        <v>11</v>
      </c>
    </row>
    <row r="39" spans="1:1" s="1" customFormat="1" ht="12.75" x14ac:dyDescent="0.2">
      <c r="A39" s="1" t="s">
        <v>12</v>
      </c>
    </row>
    <row r="40" spans="1:1" s="1" customFormat="1" ht="12.75" x14ac:dyDescent="0.2"/>
    <row r="41" spans="1:1" x14ac:dyDescent="0.2">
      <c r="A41" s="1" t="s">
        <v>13</v>
      </c>
    </row>
    <row r="42" spans="1:1" x14ac:dyDescent="0.2">
      <c r="A42" s="1" t="s">
        <v>14</v>
      </c>
    </row>
    <row r="43" spans="1:1" x14ac:dyDescent="0.2">
      <c r="A43" s="1"/>
    </row>
    <row r="44" spans="1:1" x14ac:dyDescent="0.2">
      <c r="A44" s="1" t="s">
        <v>15</v>
      </c>
    </row>
    <row r="45" spans="1:1" x14ac:dyDescent="0.2">
      <c r="A45" s="1" t="s">
        <v>16</v>
      </c>
    </row>
    <row r="46" spans="1:1" x14ac:dyDescent="0.2">
      <c r="A46" s="1" t="s">
        <v>17</v>
      </c>
    </row>
    <row r="47" spans="1:1" x14ac:dyDescent="0.2">
      <c r="A47" s="1"/>
    </row>
    <row r="48" spans="1:1" x14ac:dyDescent="0.2">
      <c r="A48" s="1" t="s">
        <v>18</v>
      </c>
    </row>
    <row r="49" spans="1:1" x14ac:dyDescent="0.2">
      <c r="A49" s="1" t="s">
        <v>19</v>
      </c>
    </row>
    <row r="50" spans="1:1" x14ac:dyDescent="0.2">
      <c r="A50" s="1" t="s">
        <v>20</v>
      </c>
    </row>
    <row r="51" spans="1:1" x14ac:dyDescent="0.2">
      <c r="A51" s="1"/>
    </row>
    <row r="52" spans="1:1" x14ac:dyDescent="0.2">
      <c r="A52" s="1"/>
    </row>
    <row r="53" spans="1:1" s="1" customFormat="1" ht="15" x14ac:dyDescent="0.2">
      <c r="A53" s="4" t="s">
        <v>21</v>
      </c>
    </row>
    <row r="54" spans="1:1" s="1" customFormat="1" ht="12.75" x14ac:dyDescent="0.2">
      <c r="A54" s="1" t="s">
        <v>102</v>
      </c>
    </row>
    <row r="55" spans="1:1" s="1" customFormat="1" ht="12.75" x14ac:dyDescent="0.2">
      <c r="A55" s="1" t="s">
        <v>22</v>
      </c>
    </row>
    <row r="56" spans="1:1" s="1" customFormat="1" ht="12.75" x14ac:dyDescent="0.2">
      <c r="A56" s="6"/>
    </row>
    <row r="57" spans="1:1" x14ac:dyDescent="0.2">
      <c r="A5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5"/>
  <sheetViews>
    <sheetView workbookViewId="0">
      <selection activeCell="A7" sqref="A7"/>
    </sheetView>
  </sheetViews>
  <sheetFormatPr baseColWidth="10" defaultRowHeight="15" x14ac:dyDescent="0.25"/>
  <cols>
    <col min="1" max="1" width="37.5703125" style="12" customWidth="1"/>
    <col min="2" max="2" width="3.5703125" style="12" bestFit="1" customWidth="1"/>
    <col min="3" max="3" width="11.42578125" style="12"/>
    <col min="4" max="6" width="12.140625" style="12" bestFit="1" customWidth="1"/>
    <col min="7" max="7" width="11.42578125" style="12"/>
  </cols>
  <sheetData>
    <row r="1" spans="1:7" ht="23.25" x14ac:dyDescent="0.35">
      <c r="A1" s="38" t="s">
        <v>104</v>
      </c>
      <c r="B1" s="6"/>
      <c r="C1" s="6"/>
      <c r="D1" s="6"/>
      <c r="E1" s="6"/>
      <c r="F1" s="6"/>
      <c r="G1" s="6"/>
    </row>
    <row r="2" spans="1:7" ht="18" x14ac:dyDescent="0.25">
      <c r="A2" s="39" t="s">
        <v>111</v>
      </c>
      <c r="B2" s="6"/>
      <c r="C2" s="6"/>
      <c r="D2" s="6"/>
      <c r="E2" s="6"/>
      <c r="F2" s="6"/>
      <c r="G2" s="6"/>
    </row>
    <row r="3" spans="1:7" x14ac:dyDescent="0.25">
      <c r="A3" s="9"/>
      <c r="B3" s="1"/>
      <c r="C3" s="1"/>
      <c r="D3" s="1"/>
      <c r="E3" s="1"/>
      <c r="F3" s="1"/>
      <c r="G3" s="1"/>
    </row>
    <row r="4" spans="1:7" x14ac:dyDescent="0.25">
      <c r="A4" s="40" t="s">
        <v>103</v>
      </c>
      <c r="B4" s="1"/>
      <c r="C4" s="1"/>
      <c r="D4" s="1"/>
      <c r="E4" s="1"/>
      <c r="F4" s="1"/>
      <c r="G4" s="1"/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" t="s">
        <v>139</v>
      </c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28" t="s">
        <v>112</v>
      </c>
      <c r="B9" s="29"/>
      <c r="C9" s="6"/>
      <c r="D9" s="6"/>
      <c r="E9" s="6"/>
      <c r="F9" s="6"/>
      <c r="G9" s="6"/>
    </row>
    <row r="10" spans="1:7" x14ac:dyDescent="0.25">
      <c r="A10" s="30" t="s">
        <v>25</v>
      </c>
      <c r="B10" s="31"/>
      <c r="C10" s="32" t="s">
        <v>134</v>
      </c>
      <c r="D10" s="32">
        <v>2020</v>
      </c>
      <c r="E10" s="32">
        <v>2021</v>
      </c>
      <c r="F10" s="32">
        <v>2022</v>
      </c>
      <c r="G10" s="33"/>
    </row>
    <row r="11" spans="1:7" x14ac:dyDescent="0.25">
      <c r="A11" s="13" t="s">
        <v>26</v>
      </c>
      <c r="B11" s="1" t="s">
        <v>27</v>
      </c>
      <c r="C11" s="12">
        <v>39</v>
      </c>
      <c r="D11" s="12">
        <v>36</v>
      </c>
      <c r="E11" s="12">
        <v>31</v>
      </c>
      <c r="F11" s="12">
        <v>31</v>
      </c>
    </row>
    <row r="12" spans="1:7" x14ac:dyDescent="0.25">
      <c r="A12" s="13" t="s">
        <v>28</v>
      </c>
      <c r="B12" s="1" t="s">
        <v>27</v>
      </c>
      <c r="C12" s="12">
        <v>56</v>
      </c>
      <c r="D12" s="12">
        <v>52</v>
      </c>
      <c r="E12" s="12">
        <v>49</v>
      </c>
      <c r="F12" s="12">
        <v>39</v>
      </c>
    </row>
    <row r="13" spans="1:7" x14ac:dyDescent="0.25">
      <c r="A13" s="15" t="s">
        <v>29</v>
      </c>
      <c r="B13" s="16" t="s">
        <v>27</v>
      </c>
      <c r="C13" s="42">
        <v>1.4358974358974359</v>
      </c>
      <c r="D13" s="42">
        <v>1.4444444444444444</v>
      </c>
      <c r="E13" s="42">
        <v>1.5806451612903225</v>
      </c>
      <c r="F13" s="42">
        <v>1.2580645161290323</v>
      </c>
    </row>
    <row r="14" spans="1:7" s="47" customFormat="1" ht="11.25" x14ac:dyDescent="0.2">
      <c r="A14" s="46" t="s">
        <v>135</v>
      </c>
      <c r="B14" s="46"/>
      <c r="C14" s="46"/>
      <c r="D14" s="46"/>
      <c r="E14" s="46"/>
      <c r="F14" s="46"/>
      <c r="G14" s="46"/>
    </row>
    <row r="17" spans="1:7" ht="15.75" x14ac:dyDescent="0.25">
      <c r="A17" s="34" t="s">
        <v>113</v>
      </c>
      <c r="B17" s="6"/>
      <c r="C17" s="6"/>
      <c r="D17" s="6"/>
      <c r="E17" s="6"/>
      <c r="F17" s="6"/>
      <c r="G17" s="6"/>
    </row>
    <row r="18" spans="1:7" x14ac:dyDescent="0.25">
      <c r="A18" s="13" t="s">
        <v>114</v>
      </c>
      <c r="B18" s="1"/>
      <c r="C18" s="1"/>
      <c r="D18" s="1"/>
      <c r="E18" s="1"/>
      <c r="F18" s="1"/>
      <c r="G18" s="1"/>
    </row>
    <row r="19" spans="1:7" x14ac:dyDescent="0.25">
      <c r="A19" s="30" t="s">
        <v>30</v>
      </c>
      <c r="B19" s="31"/>
      <c r="C19" s="32" t="s">
        <v>134</v>
      </c>
      <c r="D19" s="32">
        <v>2020</v>
      </c>
      <c r="E19" s="32">
        <v>2021</v>
      </c>
      <c r="F19" s="32">
        <v>2022</v>
      </c>
      <c r="G19" s="33"/>
    </row>
    <row r="20" spans="1:7" x14ac:dyDescent="0.25">
      <c r="A20" s="18" t="s">
        <v>31</v>
      </c>
      <c r="B20" s="10" t="s">
        <v>32</v>
      </c>
      <c r="C20" s="14">
        <v>44691170</v>
      </c>
      <c r="D20" s="14">
        <v>50806999</v>
      </c>
      <c r="E20" s="14">
        <v>70843784</v>
      </c>
      <c r="F20" s="14">
        <v>47128210</v>
      </c>
    </row>
    <row r="21" spans="1:7" x14ac:dyDescent="0.25">
      <c r="A21" s="18" t="s">
        <v>33</v>
      </c>
      <c r="B21" s="10" t="s">
        <v>32</v>
      </c>
      <c r="C21" s="14">
        <v>0</v>
      </c>
      <c r="D21" s="14">
        <v>0</v>
      </c>
      <c r="E21" s="14">
        <v>0</v>
      </c>
      <c r="F21" s="14">
        <v>0</v>
      </c>
    </row>
    <row r="22" spans="1:7" x14ac:dyDescent="0.25">
      <c r="A22" s="18" t="s">
        <v>34</v>
      </c>
      <c r="B22" s="10" t="s">
        <v>32</v>
      </c>
      <c r="C22" s="14">
        <v>0</v>
      </c>
      <c r="D22" s="14">
        <v>0</v>
      </c>
      <c r="E22" s="14">
        <v>0</v>
      </c>
      <c r="F22" s="14">
        <v>0</v>
      </c>
    </row>
    <row r="23" spans="1:7" x14ac:dyDescent="0.25">
      <c r="A23" s="18" t="s">
        <v>35</v>
      </c>
      <c r="B23" s="10" t="s">
        <v>32</v>
      </c>
      <c r="C23" s="14">
        <v>35897</v>
      </c>
      <c r="D23" s="14">
        <v>68579</v>
      </c>
      <c r="E23" s="14">
        <v>302153</v>
      </c>
      <c r="F23" s="14">
        <v>0</v>
      </c>
    </row>
    <row r="24" spans="1:7" x14ac:dyDescent="0.25">
      <c r="A24" s="18" t="s">
        <v>36</v>
      </c>
      <c r="B24" s="10" t="s">
        <v>32</v>
      </c>
      <c r="C24" s="14">
        <v>309698</v>
      </c>
      <c r="D24" s="14">
        <v>611605</v>
      </c>
      <c r="E24" s="14">
        <v>635157</v>
      </c>
      <c r="F24" s="14">
        <v>1650941</v>
      </c>
    </row>
    <row r="25" spans="1:7" x14ac:dyDescent="0.25">
      <c r="A25" s="18" t="s">
        <v>37</v>
      </c>
      <c r="B25" s="10" t="s">
        <v>32</v>
      </c>
      <c r="C25" s="35">
        <v>45036765</v>
      </c>
      <c r="D25" s="35">
        <v>51487183</v>
      </c>
      <c r="E25" s="35">
        <v>71781094</v>
      </c>
      <c r="F25" s="35">
        <v>48779151</v>
      </c>
    </row>
    <row r="26" spans="1:7" x14ac:dyDescent="0.25">
      <c r="A26" s="18"/>
      <c r="B26" s="10"/>
      <c r="C26" s="14"/>
      <c r="D26" s="14"/>
      <c r="E26" s="14"/>
      <c r="F26" s="14"/>
    </row>
    <row r="27" spans="1:7" x14ac:dyDescent="0.25">
      <c r="A27" s="18" t="s">
        <v>38</v>
      </c>
      <c r="B27" s="10" t="s">
        <v>32</v>
      </c>
      <c r="C27" s="14">
        <v>7584325</v>
      </c>
      <c r="D27" s="14">
        <v>7865647</v>
      </c>
      <c r="E27" s="14">
        <v>9668243</v>
      </c>
      <c r="F27" s="14">
        <v>7338883</v>
      </c>
    </row>
    <row r="28" spans="1:7" x14ac:dyDescent="0.25">
      <c r="A28" s="18" t="s">
        <v>39</v>
      </c>
      <c r="B28" s="10" t="s">
        <v>32</v>
      </c>
      <c r="C28" s="14">
        <v>6222106</v>
      </c>
      <c r="D28" s="14">
        <v>7443441</v>
      </c>
      <c r="E28" s="14">
        <v>9950705</v>
      </c>
      <c r="F28" s="14">
        <v>6961997</v>
      </c>
    </row>
    <row r="29" spans="1:7" x14ac:dyDescent="0.25">
      <c r="A29" s="18" t="s">
        <v>40</v>
      </c>
      <c r="B29" s="10" t="s">
        <v>32</v>
      </c>
      <c r="C29" s="14">
        <v>437064</v>
      </c>
      <c r="D29" s="14">
        <v>479467</v>
      </c>
      <c r="E29" s="14">
        <v>566218</v>
      </c>
      <c r="F29" s="14">
        <v>485141</v>
      </c>
    </row>
    <row r="30" spans="1:7" x14ac:dyDescent="0.25">
      <c r="A30" s="18" t="s">
        <v>41</v>
      </c>
      <c r="B30" s="10" t="s">
        <v>32</v>
      </c>
      <c r="C30" s="14">
        <v>5193222</v>
      </c>
      <c r="D30" s="14">
        <v>6149218</v>
      </c>
      <c r="E30" s="14">
        <v>10738120</v>
      </c>
      <c r="F30" s="14">
        <v>6173126</v>
      </c>
    </row>
    <row r="31" spans="1:7" x14ac:dyDescent="0.25">
      <c r="A31" s="18" t="s">
        <v>42</v>
      </c>
      <c r="B31" s="10" t="s">
        <v>32</v>
      </c>
      <c r="C31" s="14">
        <v>3177073</v>
      </c>
      <c r="D31" s="14">
        <v>1893834</v>
      </c>
      <c r="E31" s="14">
        <v>127504</v>
      </c>
      <c r="F31" s="14">
        <v>1722381</v>
      </c>
    </row>
    <row r="32" spans="1:7" x14ac:dyDescent="0.25">
      <c r="A32" s="18" t="s">
        <v>43</v>
      </c>
      <c r="B32" s="10" t="s">
        <v>32</v>
      </c>
      <c r="C32" s="14">
        <v>7584161</v>
      </c>
      <c r="D32" s="14">
        <v>7716492</v>
      </c>
      <c r="E32" s="14">
        <v>10730241</v>
      </c>
      <c r="F32" s="14">
        <v>7701145</v>
      </c>
    </row>
    <row r="33" spans="1:7" x14ac:dyDescent="0.25">
      <c r="A33" s="18" t="s">
        <v>44</v>
      </c>
      <c r="B33" s="10" t="s">
        <v>32</v>
      </c>
      <c r="C33" s="14">
        <v>0</v>
      </c>
      <c r="D33" s="14">
        <v>0</v>
      </c>
      <c r="E33" s="14">
        <v>0</v>
      </c>
      <c r="F33" s="14">
        <v>0</v>
      </c>
    </row>
    <row r="34" spans="1:7" x14ac:dyDescent="0.25">
      <c r="A34" s="18" t="s">
        <v>45</v>
      </c>
      <c r="B34" s="10" t="s">
        <v>32</v>
      </c>
      <c r="C34" s="14">
        <v>3860769</v>
      </c>
      <c r="D34" s="14">
        <v>5784143</v>
      </c>
      <c r="E34" s="14">
        <v>8282943</v>
      </c>
      <c r="F34" s="14">
        <v>4804480</v>
      </c>
    </row>
    <row r="35" spans="1:7" x14ac:dyDescent="0.25">
      <c r="A35" s="18" t="s">
        <v>46</v>
      </c>
      <c r="B35" s="10" t="s">
        <v>32</v>
      </c>
      <c r="C35" s="14">
        <v>2108608</v>
      </c>
      <c r="D35" s="14">
        <v>2217447</v>
      </c>
      <c r="E35" s="14">
        <v>3546128</v>
      </c>
      <c r="F35" s="14">
        <v>2564156</v>
      </c>
    </row>
    <row r="36" spans="1:7" x14ac:dyDescent="0.25">
      <c r="A36" s="18" t="s">
        <v>47</v>
      </c>
      <c r="B36" s="10" t="s">
        <v>32</v>
      </c>
      <c r="C36" s="14">
        <v>9312622</v>
      </c>
      <c r="D36" s="14">
        <v>8433197</v>
      </c>
      <c r="E36" s="14">
        <v>11876889</v>
      </c>
      <c r="F36" s="14">
        <v>7782510</v>
      </c>
    </row>
    <row r="37" spans="1:7" x14ac:dyDescent="0.25">
      <c r="A37" s="18" t="s">
        <v>48</v>
      </c>
      <c r="B37" s="10" t="s">
        <v>32</v>
      </c>
      <c r="C37" s="35">
        <v>39125804</v>
      </c>
      <c r="D37" s="35">
        <v>44195217</v>
      </c>
      <c r="E37" s="35">
        <v>65231982</v>
      </c>
      <c r="F37" s="35">
        <v>42089057</v>
      </c>
    </row>
    <row r="38" spans="1:7" x14ac:dyDescent="0.25">
      <c r="A38" s="18"/>
      <c r="B38" s="10"/>
      <c r="C38" s="19"/>
      <c r="D38" s="19"/>
      <c r="E38" s="19"/>
      <c r="F38" s="19"/>
    </row>
    <row r="39" spans="1:7" x14ac:dyDescent="0.25">
      <c r="A39" s="18" t="s">
        <v>49</v>
      </c>
      <c r="B39" s="10" t="s">
        <v>32</v>
      </c>
      <c r="C39" s="35">
        <v>5910961</v>
      </c>
      <c r="D39" s="35">
        <v>7291966</v>
      </c>
      <c r="E39" s="35">
        <v>6549112</v>
      </c>
      <c r="F39" s="35">
        <v>6690094</v>
      </c>
    </row>
    <row r="40" spans="1:7" x14ac:dyDescent="0.25">
      <c r="A40" s="18"/>
      <c r="B40" s="10"/>
      <c r="C40" s="14"/>
      <c r="D40" s="14"/>
      <c r="E40" s="14"/>
      <c r="F40" s="14"/>
    </row>
    <row r="41" spans="1:7" x14ac:dyDescent="0.25">
      <c r="A41" s="18" t="s">
        <v>50</v>
      </c>
      <c r="B41" s="10" t="s">
        <v>32</v>
      </c>
      <c r="C41" s="14">
        <v>407858</v>
      </c>
      <c r="D41" s="14">
        <v>256900</v>
      </c>
      <c r="E41" s="14">
        <v>287564</v>
      </c>
      <c r="F41" s="14">
        <v>514524</v>
      </c>
    </row>
    <row r="42" spans="1:7" x14ac:dyDescent="0.25">
      <c r="A42" s="18" t="s">
        <v>51</v>
      </c>
      <c r="B42" s="10" t="s">
        <v>32</v>
      </c>
      <c r="C42" s="14">
        <v>1620847</v>
      </c>
      <c r="D42" s="14">
        <v>1358676</v>
      </c>
      <c r="E42" s="14">
        <v>1135909</v>
      </c>
      <c r="F42" s="14">
        <v>1757373</v>
      </c>
    </row>
    <row r="43" spans="1:7" x14ac:dyDescent="0.25">
      <c r="A43" s="18" t="s">
        <v>52</v>
      </c>
      <c r="B43" s="10" t="s">
        <v>32</v>
      </c>
      <c r="C43" s="19">
        <v>-1212989</v>
      </c>
      <c r="D43" s="19">
        <v>-1101776</v>
      </c>
      <c r="E43" s="19">
        <v>-848345</v>
      </c>
      <c r="F43" s="19">
        <v>-1242849</v>
      </c>
    </row>
    <row r="44" spans="1:7" x14ac:dyDescent="0.25">
      <c r="A44" s="18"/>
      <c r="B44" s="10"/>
      <c r="C44" s="19"/>
      <c r="D44" s="19"/>
      <c r="E44" s="19"/>
      <c r="F44" s="19"/>
    </row>
    <row r="45" spans="1:7" x14ac:dyDescent="0.25">
      <c r="A45" s="20" t="s">
        <v>53</v>
      </c>
      <c r="B45" s="21" t="s">
        <v>32</v>
      </c>
      <c r="C45" s="35">
        <v>4697972</v>
      </c>
      <c r="D45" s="35">
        <v>6190190</v>
      </c>
      <c r="E45" s="35">
        <v>5700766</v>
      </c>
      <c r="F45" s="35">
        <v>5447245</v>
      </c>
    </row>
    <row r="46" spans="1:7" s="47" customFormat="1" ht="11.25" x14ac:dyDescent="0.2">
      <c r="A46" s="46" t="s">
        <v>135</v>
      </c>
      <c r="B46" s="46"/>
      <c r="C46" s="46"/>
      <c r="D46" s="46"/>
      <c r="E46" s="46"/>
      <c r="F46" s="46"/>
      <c r="G46" s="46"/>
    </row>
    <row r="49" spans="1:7" ht="15.75" x14ac:dyDescent="0.25">
      <c r="A49" s="34" t="s">
        <v>115</v>
      </c>
      <c r="B49" s="33"/>
      <c r="C49" s="33"/>
      <c r="D49" s="33"/>
      <c r="E49" s="33"/>
      <c r="F49" s="33"/>
      <c r="G49" s="33"/>
    </row>
    <row r="50" spans="1:7" x14ac:dyDescent="0.25">
      <c r="A50" s="13" t="s">
        <v>114</v>
      </c>
    </row>
    <row r="51" spans="1:7" x14ac:dyDescent="0.25">
      <c r="A51" s="30" t="s">
        <v>54</v>
      </c>
      <c r="B51" s="31"/>
      <c r="C51" s="32" t="s">
        <v>134</v>
      </c>
      <c r="D51" s="32">
        <v>2020</v>
      </c>
      <c r="E51" s="32">
        <v>2021</v>
      </c>
      <c r="F51" s="32">
        <v>2022</v>
      </c>
      <c r="G51" s="33"/>
    </row>
    <row r="52" spans="1:7" x14ac:dyDescent="0.25">
      <c r="A52" s="13" t="s">
        <v>55</v>
      </c>
      <c r="B52" s="11"/>
      <c r="C52" s="22"/>
      <c r="D52" s="22"/>
      <c r="E52" s="22"/>
      <c r="F52" s="22"/>
    </row>
    <row r="53" spans="1:7" x14ac:dyDescent="0.25">
      <c r="A53" s="13" t="s">
        <v>56</v>
      </c>
      <c r="B53" s="1" t="s">
        <v>32</v>
      </c>
      <c r="C53" s="19">
        <v>842717</v>
      </c>
      <c r="D53" s="19">
        <v>916138</v>
      </c>
      <c r="E53" s="19">
        <v>789547</v>
      </c>
      <c r="F53" s="19">
        <v>1057173</v>
      </c>
    </row>
    <row r="54" spans="1:7" x14ac:dyDescent="0.25">
      <c r="A54" s="13"/>
      <c r="B54" s="1"/>
      <c r="C54" s="14"/>
      <c r="D54" s="14"/>
      <c r="E54" s="14"/>
      <c r="F54" s="14"/>
    </row>
    <row r="55" spans="1:7" x14ac:dyDescent="0.25">
      <c r="A55" s="13" t="s">
        <v>57</v>
      </c>
      <c r="B55" s="1" t="s">
        <v>32</v>
      </c>
      <c r="C55" s="14">
        <v>53346987</v>
      </c>
      <c r="D55" s="14">
        <v>79345283</v>
      </c>
      <c r="E55" s="14">
        <v>135468411</v>
      </c>
      <c r="F55" s="14">
        <v>50683072</v>
      </c>
    </row>
    <row r="56" spans="1:7" x14ac:dyDescent="0.25">
      <c r="A56" s="13" t="s">
        <v>58</v>
      </c>
      <c r="B56" s="1" t="s">
        <v>32</v>
      </c>
      <c r="C56" s="14">
        <v>14901593</v>
      </c>
      <c r="D56" s="14">
        <v>18403497</v>
      </c>
      <c r="E56" s="14">
        <v>32647608</v>
      </c>
      <c r="F56" s="14">
        <v>18828718</v>
      </c>
    </row>
    <row r="57" spans="1:7" x14ac:dyDescent="0.25">
      <c r="A57" s="13" t="s">
        <v>59</v>
      </c>
      <c r="B57" s="1" t="s">
        <v>32</v>
      </c>
      <c r="C57" s="14">
        <v>744123</v>
      </c>
      <c r="D57" s="14">
        <v>665640</v>
      </c>
      <c r="E57" s="14">
        <v>765408</v>
      </c>
      <c r="F57" s="14">
        <v>486566</v>
      </c>
    </row>
    <row r="58" spans="1:7" x14ac:dyDescent="0.25">
      <c r="A58" s="13" t="s">
        <v>60</v>
      </c>
      <c r="B58" s="1" t="s">
        <v>32</v>
      </c>
      <c r="C58" s="19">
        <v>68992703</v>
      </c>
      <c r="D58" s="19">
        <v>98414419</v>
      </c>
      <c r="E58" s="19">
        <v>168881427</v>
      </c>
      <c r="F58" s="19">
        <v>69998356</v>
      </c>
    </row>
    <row r="59" spans="1:7" x14ac:dyDescent="0.25">
      <c r="A59" s="13"/>
      <c r="B59" s="1"/>
      <c r="C59" s="14"/>
      <c r="D59" s="14"/>
      <c r="E59" s="14"/>
      <c r="F59" s="14"/>
    </row>
    <row r="60" spans="1:7" x14ac:dyDescent="0.25">
      <c r="A60" s="13" t="s">
        <v>61</v>
      </c>
      <c r="B60" s="1" t="s">
        <v>32</v>
      </c>
      <c r="C60" s="19">
        <v>6643923</v>
      </c>
      <c r="D60" s="19">
        <v>4816486</v>
      </c>
      <c r="E60" s="19">
        <v>6944581</v>
      </c>
      <c r="F60" s="19">
        <v>12004962</v>
      </c>
    </row>
    <row r="61" spans="1:7" x14ac:dyDescent="0.25">
      <c r="A61" s="13"/>
      <c r="B61" s="1"/>
      <c r="C61" s="14"/>
      <c r="D61" s="14"/>
      <c r="E61" s="14"/>
      <c r="F61" s="14"/>
    </row>
    <row r="62" spans="1:7" x14ac:dyDescent="0.25">
      <c r="A62" s="13" t="s">
        <v>62</v>
      </c>
      <c r="B62" s="1" t="s">
        <v>32</v>
      </c>
      <c r="C62" s="35">
        <v>76479343</v>
      </c>
      <c r="D62" s="35">
        <v>104147043</v>
      </c>
      <c r="E62" s="35">
        <v>176615555</v>
      </c>
      <c r="F62" s="35">
        <v>83060491</v>
      </c>
    </row>
    <row r="63" spans="1:7" x14ac:dyDescent="0.25">
      <c r="A63" s="13"/>
      <c r="B63" s="1"/>
      <c r="C63" s="14"/>
      <c r="D63" s="14"/>
      <c r="E63" s="14"/>
      <c r="F63" s="14"/>
    </row>
    <row r="64" spans="1:7" x14ac:dyDescent="0.25">
      <c r="A64" s="13" t="s">
        <v>63</v>
      </c>
      <c r="B64" s="1"/>
      <c r="C64" s="14"/>
      <c r="D64" s="14"/>
      <c r="E64" s="14"/>
      <c r="F64" s="14"/>
    </row>
    <row r="65" spans="1:6" x14ac:dyDescent="0.25">
      <c r="A65" s="13" t="s">
        <v>64</v>
      </c>
      <c r="B65" s="1" t="s">
        <v>32</v>
      </c>
      <c r="C65" s="14">
        <v>19148289</v>
      </c>
      <c r="D65" s="14">
        <v>20872334</v>
      </c>
      <c r="E65" s="14">
        <v>27289485</v>
      </c>
      <c r="F65" s="14">
        <v>20255554</v>
      </c>
    </row>
    <row r="66" spans="1:6" x14ac:dyDescent="0.25">
      <c r="A66" s="13" t="s">
        <v>65</v>
      </c>
      <c r="B66" s="1" t="s">
        <v>32</v>
      </c>
      <c r="C66" s="14">
        <v>13253735</v>
      </c>
      <c r="D66" s="14">
        <v>13711659</v>
      </c>
      <c r="E66" s="14">
        <v>18675854</v>
      </c>
      <c r="F66" s="14">
        <v>18383618</v>
      </c>
    </row>
    <row r="67" spans="1:6" x14ac:dyDescent="0.25">
      <c r="A67" s="13" t="s">
        <v>66</v>
      </c>
      <c r="B67" s="1" t="s">
        <v>32</v>
      </c>
      <c r="C67" s="14">
        <v>8700118</v>
      </c>
      <c r="D67" s="14">
        <v>8268013</v>
      </c>
      <c r="E67" s="14">
        <v>9450069</v>
      </c>
      <c r="F67" s="14">
        <v>7794150</v>
      </c>
    </row>
    <row r="68" spans="1:6" x14ac:dyDescent="0.25">
      <c r="A68" s="13" t="s">
        <v>67</v>
      </c>
      <c r="B68" s="1" t="s">
        <v>32</v>
      </c>
      <c r="C68" s="36">
        <v>41102142</v>
      </c>
      <c r="D68" s="36">
        <v>42852007</v>
      </c>
      <c r="E68" s="36">
        <v>55415408</v>
      </c>
      <c r="F68" s="36">
        <v>46433321</v>
      </c>
    </row>
    <row r="69" spans="1:6" x14ac:dyDescent="0.25">
      <c r="A69" s="13"/>
      <c r="B69" s="1"/>
      <c r="C69" s="23"/>
      <c r="D69" s="23"/>
      <c r="E69" s="23"/>
      <c r="F69" s="23"/>
    </row>
    <row r="70" spans="1:6" x14ac:dyDescent="0.25">
      <c r="A70" s="13" t="s">
        <v>68</v>
      </c>
      <c r="B70" s="1" t="s">
        <v>32</v>
      </c>
      <c r="C70" s="35">
        <v>117581486</v>
      </c>
      <c r="D70" s="35">
        <v>146999050</v>
      </c>
      <c r="E70" s="35">
        <v>232030962</v>
      </c>
      <c r="F70" s="35">
        <v>129493812</v>
      </c>
    </row>
    <row r="71" spans="1:6" x14ac:dyDescent="0.25">
      <c r="A71" s="13"/>
      <c r="B71" s="1"/>
      <c r="C71" s="14"/>
      <c r="D71" s="14"/>
      <c r="E71" s="14"/>
      <c r="F71" s="14"/>
    </row>
    <row r="72" spans="1:6" x14ac:dyDescent="0.25">
      <c r="A72" s="13" t="s">
        <v>69</v>
      </c>
      <c r="B72" s="1"/>
      <c r="C72" s="14"/>
      <c r="D72" s="14"/>
      <c r="E72" s="14"/>
      <c r="F72" s="14"/>
    </row>
    <row r="73" spans="1:6" x14ac:dyDescent="0.25">
      <c r="A73" s="13" t="s">
        <v>70</v>
      </c>
      <c r="B73" s="1" t="s">
        <v>32</v>
      </c>
      <c r="C73" s="35">
        <v>45373637</v>
      </c>
      <c r="D73" s="35">
        <v>58146310</v>
      </c>
      <c r="E73" s="35">
        <v>76025299</v>
      </c>
      <c r="F73" s="35">
        <v>58982054</v>
      </c>
    </row>
    <row r="74" spans="1:6" x14ac:dyDescent="0.25">
      <c r="A74" s="13"/>
      <c r="B74" s="1"/>
      <c r="C74" s="14"/>
      <c r="D74" s="14"/>
      <c r="E74" s="14"/>
      <c r="F74" s="14"/>
    </row>
    <row r="75" spans="1:6" x14ac:dyDescent="0.25">
      <c r="A75" s="13" t="s">
        <v>71</v>
      </c>
      <c r="B75" s="1"/>
      <c r="C75" s="14"/>
      <c r="D75" s="14"/>
      <c r="E75" s="14"/>
      <c r="F75" s="14"/>
    </row>
    <row r="76" spans="1:6" x14ac:dyDescent="0.25">
      <c r="A76" s="13" t="s">
        <v>72</v>
      </c>
      <c r="B76" s="1" t="s">
        <v>32</v>
      </c>
      <c r="C76" s="14">
        <v>3426300</v>
      </c>
      <c r="D76" s="14">
        <v>4019523</v>
      </c>
      <c r="E76" s="14">
        <v>7248972</v>
      </c>
      <c r="F76" s="14">
        <v>3144077</v>
      </c>
    </row>
    <row r="77" spans="1:6" x14ac:dyDescent="0.25">
      <c r="A77" s="13" t="s">
        <v>73</v>
      </c>
      <c r="B77" s="1" t="s">
        <v>32</v>
      </c>
      <c r="C77" s="14">
        <v>46520590</v>
      </c>
      <c r="D77" s="14">
        <v>57778893</v>
      </c>
      <c r="E77" s="14">
        <v>123178052</v>
      </c>
      <c r="F77" s="14">
        <v>48820573</v>
      </c>
    </row>
    <row r="78" spans="1:6" x14ac:dyDescent="0.25">
      <c r="A78" s="13" t="s">
        <v>74</v>
      </c>
      <c r="B78" s="1" t="s">
        <v>32</v>
      </c>
      <c r="C78" s="14">
        <v>22260958</v>
      </c>
      <c r="D78" s="14">
        <v>27054324</v>
      </c>
      <c r="E78" s="14">
        <v>25578639</v>
      </c>
      <c r="F78" s="14">
        <v>18547108</v>
      </c>
    </row>
    <row r="79" spans="1:6" x14ac:dyDescent="0.25">
      <c r="A79" s="13" t="s">
        <v>75</v>
      </c>
      <c r="B79" s="1" t="s">
        <v>32</v>
      </c>
      <c r="C79" s="36">
        <v>72207848</v>
      </c>
      <c r="D79" s="36">
        <v>88852740</v>
      </c>
      <c r="E79" s="36">
        <v>156005663</v>
      </c>
      <c r="F79" s="36">
        <v>70511758</v>
      </c>
    </row>
    <row r="80" spans="1:6" x14ac:dyDescent="0.25">
      <c r="A80" s="13"/>
      <c r="B80" s="1"/>
      <c r="C80" s="23"/>
      <c r="D80" s="23"/>
      <c r="E80" s="23"/>
      <c r="F80" s="23"/>
    </row>
    <row r="81" spans="1:7" x14ac:dyDescent="0.25">
      <c r="A81" s="15" t="s">
        <v>76</v>
      </c>
      <c r="B81" s="16" t="s">
        <v>32</v>
      </c>
      <c r="C81" s="35">
        <v>117581486</v>
      </c>
      <c r="D81" s="35">
        <v>146999050</v>
      </c>
      <c r="E81" s="35">
        <v>232030962</v>
      </c>
      <c r="F81" s="35">
        <v>129493812</v>
      </c>
    </row>
    <row r="82" spans="1:7" s="47" customFormat="1" ht="11.25" x14ac:dyDescent="0.2">
      <c r="A82" s="46" t="s">
        <v>135</v>
      </c>
      <c r="B82" s="46"/>
      <c r="C82" s="46"/>
      <c r="D82" s="46"/>
      <c r="E82" s="46"/>
      <c r="F82" s="46"/>
      <c r="G82" s="46"/>
    </row>
    <row r="85" spans="1:7" ht="15.75" x14ac:dyDescent="0.25">
      <c r="A85" s="34" t="s">
        <v>116</v>
      </c>
      <c r="B85" s="6"/>
      <c r="C85" s="6"/>
      <c r="D85" s="6"/>
      <c r="E85" s="6"/>
      <c r="F85" s="6"/>
      <c r="G85" s="33"/>
    </row>
    <row r="86" spans="1:7" x14ac:dyDescent="0.25">
      <c r="A86" s="13" t="s">
        <v>114</v>
      </c>
      <c r="B86" s="1"/>
      <c r="C86" s="1"/>
      <c r="D86" s="1"/>
      <c r="E86" s="1"/>
      <c r="F86" s="1"/>
    </row>
    <row r="87" spans="1:7" x14ac:dyDescent="0.25">
      <c r="A87" s="30" t="s">
        <v>77</v>
      </c>
      <c r="B87" s="31"/>
      <c r="C87" s="32" t="s">
        <v>134</v>
      </c>
      <c r="D87" s="32">
        <v>2020</v>
      </c>
      <c r="E87" s="32">
        <v>2021</v>
      </c>
      <c r="F87" s="32">
        <v>2022</v>
      </c>
      <c r="G87" s="33"/>
    </row>
    <row r="88" spans="1:7" x14ac:dyDescent="0.25">
      <c r="A88" s="18" t="s">
        <v>78</v>
      </c>
      <c r="B88" s="10" t="s">
        <v>79</v>
      </c>
      <c r="C88" s="24">
        <f>((C39+C41)/C70)*100</f>
        <v>5.3739914462383984</v>
      </c>
      <c r="D88" s="24">
        <f>((D39+D41)/D70)*100</f>
        <v>5.1353161806147725</v>
      </c>
      <c r="E88" s="24">
        <f>((E39+E41)/E70)*100</f>
        <v>2.946449879391527</v>
      </c>
      <c r="F88" s="24">
        <f>((F39+F41)/F70)*100</f>
        <v>5.5636774365712549</v>
      </c>
    </row>
    <row r="89" spans="1:7" x14ac:dyDescent="0.25">
      <c r="A89" s="18" t="s">
        <v>80</v>
      </c>
      <c r="B89" s="10" t="s">
        <v>79</v>
      </c>
      <c r="C89" s="24">
        <f>(C39/C25)*100</f>
        <v>13.124745971430229</v>
      </c>
      <c r="D89" s="24">
        <f>(D39/D25)*100</f>
        <v>14.162682001848886</v>
      </c>
      <c r="E89" s="24">
        <f>(E39/E25)*100</f>
        <v>9.1237283176542281</v>
      </c>
      <c r="F89" s="24">
        <f>(F39/F25)*100</f>
        <v>13.715068554596204</v>
      </c>
    </row>
    <row r="90" spans="1:7" x14ac:dyDescent="0.25">
      <c r="A90" s="18" t="s">
        <v>81</v>
      </c>
      <c r="B90" s="10" t="s">
        <v>79</v>
      </c>
      <c r="C90" s="24">
        <f>((C39+C41)/C114)*100</f>
        <v>13.200440634514202</v>
      </c>
      <c r="D90" s="24">
        <f>((D39+D41)/D114)*100</f>
        <v>14.323997497345061</v>
      </c>
      <c r="E90" s="24">
        <f>((E39+E41)/E114)*100</f>
        <v>9.6330168001603234</v>
      </c>
      <c r="F90" s="24">
        <f>((F39+F41)/F114)*100</f>
        <v>14.748271929811452</v>
      </c>
    </row>
    <row r="91" spans="1:7" x14ac:dyDescent="0.25">
      <c r="A91" s="18" t="s">
        <v>82</v>
      </c>
      <c r="B91" s="10" t="s">
        <v>79</v>
      </c>
      <c r="C91" s="24">
        <f>(C68/C78)*100</f>
        <v>184.63779501313468</v>
      </c>
      <c r="D91" s="24">
        <f>(D68/D78)*100</f>
        <v>158.3924514247704</v>
      </c>
      <c r="E91" s="24">
        <f>(E68/E78)*100</f>
        <v>216.64721097944266</v>
      </c>
      <c r="F91" s="24">
        <f>(F68/F78)*100</f>
        <v>250.35342976382086</v>
      </c>
    </row>
    <row r="92" spans="1:7" x14ac:dyDescent="0.25">
      <c r="A92" s="18" t="s">
        <v>83</v>
      </c>
      <c r="B92" s="10" t="s">
        <v>79</v>
      </c>
      <c r="C92" s="24">
        <f>((C68-C65)/C78)*100</f>
        <v>98.620432238360991</v>
      </c>
      <c r="D92" s="24">
        <f>((D68-D65)/D78)*100</f>
        <v>81.242735911642072</v>
      </c>
      <c r="E92" s="24">
        <f>((E68-E65)/E78)*100</f>
        <v>109.95863775238392</v>
      </c>
      <c r="F92" s="24">
        <f>((F68-F65)/F78)*100</f>
        <v>141.14204219870828</v>
      </c>
    </row>
    <row r="93" spans="1:7" x14ac:dyDescent="0.25">
      <c r="A93" s="18" t="s">
        <v>84</v>
      </c>
      <c r="B93" s="10" t="s">
        <v>79</v>
      </c>
      <c r="C93" s="24">
        <f>((C39+C41)/C42)*100</f>
        <v>389.84672828465608</v>
      </c>
      <c r="D93" s="24">
        <f>((D39+D41)/D42)*100</f>
        <v>555.6045738645563</v>
      </c>
      <c r="E93" s="24">
        <f>((E39+E41)/E42)*100</f>
        <v>601.86828346284778</v>
      </c>
      <c r="F93" s="24">
        <f>((F39+F41)/F42)*100</f>
        <v>409.96521512507593</v>
      </c>
    </row>
    <row r="94" spans="1:7" x14ac:dyDescent="0.25">
      <c r="A94" s="18" t="s">
        <v>85</v>
      </c>
      <c r="B94" s="10" t="s">
        <v>79</v>
      </c>
      <c r="C94" s="24">
        <f>(C73/C81)*100</f>
        <v>38.589099817976447</v>
      </c>
      <c r="D94" s="24">
        <f>(D73/D81)*100</f>
        <v>39.555568556395428</v>
      </c>
      <c r="E94" s="24">
        <f>(E73/E81)*100</f>
        <v>32.765152695440705</v>
      </c>
      <c r="F94" s="24">
        <f>(F73/F81)*100</f>
        <v>45.548164108413147</v>
      </c>
    </row>
    <row r="95" spans="1:7" x14ac:dyDescent="0.25">
      <c r="A95" s="18" t="s">
        <v>86</v>
      </c>
      <c r="B95" s="10" t="s">
        <v>79</v>
      </c>
      <c r="C95" s="24">
        <f>(C78/C81)*100</f>
        <v>18.932366614247417</v>
      </c>
      <c r="D95" s="24">
        <f>(D78/D81)*100</f>
        <v>18.404420980951919</v>
      </c>
      <c r="E95" s="24">
        <f>(E78/E81)*100</f>
        <v>11.023804228333974</v>
      </c>
      <c r="F95" s="24">
        <f>(F78/F81)*100</f>
        <v>14.322775516099565</v>
      </c>
    </row>
    <row r="96" spans="1:7" x14ac:dyDescent="0.25">
      <c r="A96" s="20" t="s">
        <v>87</v>
      </c>
      <c r="B96" s="21" t="s">
        <v>79</v>
      </c>
      <c r="C96" s="25">
        <f>((C77+C76)/C81)*100</f>
        <v>42.478532717302109</v>
      </c>
      <c r="D96" s="25">
        <f>((D77+D76)/D81)*100</f>
        <v>42.040010462652653</v>
      </c>
      <c r="E96" s="25">
        <f>((E77+E76)/E81)*100</f>
        <v>56.211043076225323</v>
      </c>
      <c r="F96" s="25">
        <f>((F77+F76)/F81)*100</f>
        <v>40.129060375487285</v>
      </c>
    </row>
    <row r="97" spans="1:7" s="47" customFormat="1" ht="11.25" x14ac:dyDescent="0.2">
      <c r="A97" s="46" t="s">
        <v>135</v>
      </c>
      <c r="B97" s="46"/>
      <c r="C97" s="46"/>
      <c r="D97" s="46"/>
      <c r="E97" s="46"/>
      <c r="F97" s="46"/>
      <c r="G97" s="46"/>
    </row>
    <row r="98" spans="1:7" x14ac:dyDescent="0.25">
      <c r="A98" s="13"/>
      <c r="B98" s="1"/>
      <c r="C98" s="1"/>
      <c r="D98" s="1"/>
      <c r="E98" s="1"/>
      <c r="F98" s="1"/>
    </row>
    <row r="99" spans="1:7" x14ac:dyDescent="0.25">
      <c r="A99" s="13"/>
      <c r="B99" s="1"/>
      <c r="C99" s="1"/>
      <c r="D99" s="1"/>
      <c r="E99" s="1"/>
      <c r="F99" s="1"/>
    </row>
    <row r="100" spans="1:7" ht="15.75" x14ac:dyDescent="0.25">
      <c r="A100" s="34" t="s">
        <v>117</v>
      </c>
      <c r="B100" s="6"/>
      <c r="C100" s="6"/>
      <c r="D100" s="6"/>
      <c r="E100" s="6"/>
      <c r="F100" s="6"/>
      <c r="G100" s="33"/>
    </row>
    <row r="101" spans="1:7" x14ac:dyDescent="0.25">
      <c r="A101" s="13" t="s">
        <v>114</v>
      </c>
      <c r="B101" s="1"/>
      <c r="C101" s="1"/>
      <c r="D101" s="1"/>
      <c r="E101" s="1"/>
      <c r="F101" s="1"/>
    </row>
    <row r="102" spans="1:7" x14ac:dyDescent="0.25">
      <c r="A102" s="30" t="s">
        <v>88</v>
      </c>
      <c r="B102" s="31"/>
      <c r="C102" s="32" t="s">
        <v>134</v>
      </c>
      <c r="D102" s="32">
        <v>2020</v>
      </c>
      <c r="E102" s="32">
        <v>2021</v>
      </c>
      <c r="F102" s="32">
        <v>2022</v>
      </c>
      <c r="G102" s="33"/>
    </row>
    <row r="103" spans="1:7" x14ac:dyDescent="0.25">
      <c r="A103" s="18" t="s">
        <v>89</v>
      </c>
      <c r="B103" s="10" t="s">
        <v>27</v>
      </c>
      <c r="C103" s="14">
        <v>3103251</v>
      </c>
      <c r="D103" s="14">
        <v>3243448</v>
      </c>
      <c r="E103" s="14">
        <v>4456387</v>
      </c>
      <c r="F103" s="14">
        <v>2634903</v>
      </c>
    </row>
    <row r="104" spans="1:7" x14ac:dyDescent="0.25">
      <c r="A104" s="18" t="s">
        <v>90</v>
      </c>
      <c r="B104" s="10" t="s">
        <v>27</v>
      </c>
      <c r="C104" s="14">
        <v>0</v>
      </c>
      <c r="D104" s="14">
        <v>0</v>
      </c>
      <c r="E104" s="14">
        <v>0</v>
      </c>
      <c r="F104" s="14">
        <v>0</v>
      </c>
    </row>
    <row r="105" spans="1:7" x14ac:dyDescent="0.25">
      <c r="A105" s="45" t="s">
        <v>91</v>
      </c>
      <c r="B105" s="29" t="s">
        <v>27</v>
      </c>
      <c r="C105" s="35">
        <v>3103251</v>
      </c>
      <c r="D105" s="35">
        <v>3243448</v>
      </c>
      <c r="E105" s="35">
        <v>4456387</v>
      </c>
      <c r="F105" s="35">
        <v>2634903</v>
      </c>
    </row>
    <row r="106" spans="1:7" x14ac:dyDescent="0.25">
      <c r="A106" s="18" t="s">
        <v>92</v>
      </c>
      <c r="B106" s="10" t="s">
        <v>79</v>
      </c>
      <c r="C106" s="24">
        <v>0</v>
      </c>
      <c r="D106" s="24">
        <v>0</v>
      </c>
      <c r="E106" s="24">
        <v>0</v>
      </c>
      <c r="F106" s="24">
        <v>0</v>
      </c>
    </row>
    <row r="107" spans="1:7" x14ac:dyDescent="0.25">
      <c r="A107" s="1"/>
      <c r="B107" s="1"/>
      <c r="C107" s="1"/>
      <c r="D107" s="1"/>
      <c r="E107" s="1"/>
      <c r="F107" s="1"/>
    </row>
    <row r="108" spans="1:7" x14ac:dyDescent="0.25">
      <c r="A108" s="18" t="s">
        <v>93</v>
      </c>
      <c r="B108" s="10" t="s">
        <v>27</v>
      </c>
      <c r="C108" s="14">
        <v>0</v>
      </c>
      <c r="D108" s="14">
        <v>0</v>
      </c>
      <c r="E108" s="14">
        <v>0</v>
      </c>
      <c r="F108" s="14">
        <v>0</v>
      </c>
    </row>
    <row r="109" spans="1:7" x14ac:dyDescent="0.25">
      <c r="A109" s="18" t="s">
        <v>94</v>
      </c>
      <c r="B109" s="10" t="s">
        <v>27</v>
      </c>
      <c r="C109" s="14">
        <v>331517</v>
      </c>
      <c r="D109" s="14">
        <v>350864</v>
      </c>
      <c r="E109" s="14">
        <v>364468</v>
      </c>
      <c r="F109" s="14">
        <v>308618</v>
      </c>
    </row>
    <row r="110" spans="1:7" x14ac:dyDescent="0.25">
      <c r="A110" s="18" t="s">
        <v>95</v>
      </c>
      <c r="B110" s="10" t="s">
        <v>32</v>
      </c>
      <c r="C110" s="26">
        <v>14.4</v>
      </c>
      <c r="D110" s="26">
        <v>15.66</v>
      </c>
      <c r="E110" s="26">
        <v>15.9</v>
      </c>
      <c r="F110" s="26">
        <v>17.89</v>
      </c>
    </row>
    <row r="111" spans="1:7" x14ac:dyDescent="0.25">
      <c r="A111" s="18" t="s">
        <v>96</v>
      </c>
      <c r="B111" s="10" t="s">
        <v>32</v>
      </c>
      <c r="C111" s="27">
        <v>0</v>
      </c>
      <c r="D111" s="27">
        <v>0</v>
      </c>
      <c r="E111" s="27">
        <v>0</v>
      </c>
      <c r="F111" s="27">
        <v>0</v>
      </c>
    </row>
    <row r="112" spans="1:7" x14ac:dyDescent="0.25">
      <c r="A112" s="18" t="s">
        <v>97</v>
      </c>
      <c r="B112" s="10" t="s">
        <v>32</v>
      </c>
      <c r="C112" s="27">
        <v>14.4</v>
      </c>
      <c r="D112" s="27">
        <v>15.66</v>
      </c>
      <c r="E112" s="27">
        <v>15.9</v>
      </c>
      <c r="F112" s="27">
        <v>17.89</v>
      </c>
    </row>
    <row r="113" spans="1:7" x14ac:dyDescent="0.25">
      <c r="A113" s="18"/>
      <c r="B113" s="10"/>
      <c r="C113" s="14"/>
      <c r="D113" s="14"/>
      <c r="E113" s="14"/>
      <c r="F113" s="14"/>
    </row>
    <row r="114" spans="1:7" x14ac:dyDescent="0.25">
      <c r="A114" s="18" t="s">
        <v>98</v>
      </c>
      <c r="B114" s="10" t="s">
        <v>32</v>
      </c>
      <c r="C114" s="14">
        <v>47868243</v>
      </c>
      <c r="D114" s="14">
        <v>52700833</v>
      </c>
      <c r="E114" s="14">
        <v>70971287</v>
      </c>
      <c r="F114" s="14">
        <v>48850591</v>
      </c>
    </row>
    <row r="115" spans="1:7" x14ac:dyDescent="0.25">
      <c r="A115" s="18" t="s">
        <v>99</v>
      </c>
      <c r="B115" s="10" t="s">
        <v>32</v>
      </c>
      <c r="C115" s="14">
        <v>5113708</v>
      </c>
      <c r="D115" s="14">
        <v>5700983</v>
      </c>
      <c r="E115" s="14">
        <v>5804427</v>
      </c>
      <c r="F115" s="14">
        <v>5721723</v>
      </c>
    </row>
    <row r="116" spans="1:7" x14ac:dyDescent="0.25">
      <c r="A116" s="18"/>
      <c r="B116" s="10"/>
      <c r="C116" s="14"/>
      <c r="D116" s="14"/>
      <c r="E116" s="14"/>
      <c r="F116" s="14"/>
    </row>
    <row r="117" spans="1:7" x14ac:dyDescent="0.25">
      <c r="A117" s="20" t="s">
        <v>100</v>
      </c>
      <c r="B117" s="21"/>
      <c r="C117" s="17">
        <v>9.3607692307692307</v>
      </c>
      <c r="D117" s="25">
        <v>9.2441666666666702</v>
      </c>
      <c r="E117" s="25">
        <v>12.2270967741935</v>
      </c>
      <c r="F117" s="25">
        <v>8.5377419354838704</v>
      </c>
    </row>
    <row r="118" spans="1:7" s="47" customFormat="1" ht="11.25" x14ac:dyDescent="0.2">
      <c r="A118" s="46" t="s">
        <v>135</v>
      </c>
      <c r="B118" s="46"/>
      <c r="C118" s="46"/>
      <c r="D118" s="46"/>
      <c r="E118" s="46"/>
      <c r="F118" s="46"/>
      <c r="G118" s="46"/>
    </row>
    <row r="119" spans="1:7" x14ac:dyDescent="0.25">
      <c r="A119" s="1"/>
      <c r="B119" s="1"/>
      <c r="C119" s="1"/>
      <c r="D119" s="1"/>
      <c r="E119" s="1"/>
      <c r="F119" s="1"/>
    </row>
    <row r="120" spans="1:7" x14ac:dyDescent="0.25">
      <c r="A120" s="1"/>
      <c r="B120" s="1"/>
      <c r="C120" s="1"/>
      <c r="D120" s="1"/>
      <c r="E120" s="1"/>
      <c r="F120" s="1"/>
    </row>
    <row r="121" spans="1:7" ht="15.75" x14ac:dyDescent="0.25">
      <c r="A121" s="34" t="s">
        <v>132</v>
      </c>
      <c r="B121" s="6"/>
      <c r="C121" s="6"/>
      <c r="D121" s="6"/>
      <c r="E121" s="6"/>
      <c r="F121" s="6"/>
      <c r="G121" s="33"/>
    </row>
    <row r="122" spans="1:7" x14ac:dyDescent="0.25">
      <c r="A122" s="13" t="s">
        <v>114</v>
      </c>
      <c r="B122" s="13"/>
      <c r="C122" s="1"/>
      <c r="D122" s="1"/>
      <c r="E122" s="1"/>
      <c r="F122" s="1"/>
    </row>
    <row r="123" spans="1:7" x14ac:dyDescent="0.25">
      <c r="A123" s="30" t="s">
        <v>101</v>
      </c>
      <c r="B123" s="31"/>
      <c r="C123" s="32" t="s">
        <v>134</v>
      </c>
      <c r="D123" s="32">
        <v>2020</v>
      </c>
      <c r="E123" s="32">
        <v>2021</v>
      </c>
      <c r="F123" s="32">
        <v>2022</v>
      </c>
      <c r="G123" s="33"/>
    </row>
    <row r="124" spans="1:7" x14ac:dyDescent="0.25">
      <c r="A124" s="18" t="s">
        <v>122</v>
      </c>
      <c r="B124" s="10" t="s">
        <v>32</v>
      </c>
      <c r="C124" s="26">
        <f>C27/(C103+C104)</f>
        <v>2.4439934120701161</v>
      </c>
      <c r="D124" s="26">
        <f>D27/(D103+D104)</f>
        <v>2.4250880544408298</v>
      </c>
      <c r="E124" s="26">
        <f>E27/(E103+E104)</f>
        <v>2.1695249986143486</v>
      </c>
      <c r="F124" s="26">
        <f>F27/(F103+F104)</f>
        <v>2.7852573700056511</v>
      </c>
    </row>
    <row r="125" spans="1:7" x14ac:dyDescent="0.25">
      <c r="A125" s="18" t="s">
        <v>123</v>
      </c>
      <c r="B125" s="10" t="s">
        <v>32</v>
      </c>
      <c r="C125" s="26">
        <f>C28/(C103+C104)</f>
        <v>2.0050282751862483</v>
      </c>
      <c r="D125" s="26">
        <f>D28/(D103+D104)</f>
        <v>2.2949160892975624</v>
      </c>
      <c r="E125" s="26">
        <f>E28/(E103+E104)</f>
        <v>2.2329086320375677</v>
      </c>
      <c r="F125" s="26">
        <f>F28/(F103+F104)</f>
        <v>2.6422213645056383</v>
      </c>
    </row>
    <row r="126" spans="1:7" x14ac:dyDescent="0.25">
      <c r="A126" s="18" t="s">
        <v>124</v>
      </c>
      <c r="B126" s="10" t="s">
        <v>32</v>
      </c>
      <c r="C126" s="26">
        <f>C29/(C103+C104)</f>
        <v>0.14084068610628014</v>
      </c>
      <c r="D126" s="26">
        <f>D29/(D103+D104)</f>
        <v>0.14782632556464601</v>
      </c>
      <c r="E126" s="26">
        <f>E29/(E103+E104)</f>
        <v>0.12705763660113001</v>
      </c>
      <c r="F126" s="26">
        <f>F29/(F103+F104)</f>
        <v>0.18412100938820139</v>
      </c>
    </row>
    <row r="127" spans="1:7" x14ac:dyDescent="0.25">
      <c r="A127" s="18" t="s">
        <v>125</v>
      </c>
      <c r="B127" s="10" t="s">
        <v>32</v>
      </c>
      <c r="C127" s="26">
        <f>C30/(C103+C104)</f>
        <v>1.6734779107458597</v>
      </c>
      <c r="D127" s="26">
        <f>D30/(D103+D104)</f>
        <v>1.8958891895291676</v>
      </c>
      <c r="E127" s="26">
        <f>E30/(E103+E104)</f>
        <v>2.4096022181197458</v>
      </c>
      <c r="F127" s="26">
        <f>F30/(F103+F104)</f>
        <v>2.3428285595333112</v>
      </c>
    </row>
    <row r="128" spans="1:7" x14ac:dyDescent="0.25">
      <c r="A128" s="18" t="s">
        <v>126</v>
      </c>
      <c r="B128" s="10" t="s">
        <v>32</v>
      </c>
      <c r="C128" s="26">
        <f>C32/(C103+C104)</f>
        <v>2.4439405642663128</v>
      </c>
      <c r="D128" s="26">
        <f>D32/(D103+D104)</f>
        <v>2.379101499392005</v>
      </c>
      <c r="E128" s="26">
        <f>E32/(E103+E104)</f>
        <v>2.4078341939333368</v>
      </c>
      <c r="F128" s="26">
        <f>F32/(F103+F104)</f>
        <v>2.9227432660708952</v>
      </c>
    </row>
    <row r="129" spans="1:7" x14ac:dyDescent="0.25">
      <c r="A129" s="18" t="s">
        <v>127</v>
      </c>
      <c r="B129" s="10" t="s">
        <v>32</v>
      </c>
      <c r="C129" s="26">
        <f>(C34+C33)/(C103+C104)</f>
        <v>1.2441046502522677</v>
      </c>
      <c r="D129" s="26">
        <f>(D34+D33)/(D103+D104)</f>
        <v>1.7833315040043805</v>
      </c>
      <c r="E129" s="26">
        <f>(E34+E33)/(E103+E104)</f>
        <v>1.8586677952341213</v>
      </c>
      <c r="F129" s="26">
        <f>(F34+F33)/(F103+F104)</f>
        <v>1.8233991915451917</v>
      </c>
    </row>
    <row r="130" spans="1:7" x14ac:dyDescent="0.25">
      <c r="A130" s="18" t="s">
        <v>128</v>
      </c>
      <c r="B130" s="10" t="s">
        <v>32</v>
      </c>
      <c r="C130" s="26">
        <f>C35/(C103+C104)</f>
        <v>0.67948354805976052</v>
      </c>
      <c r="D130" s="26">
        <f>D35/(D103+D104)</f>
        <v>0.68366966265529772</v>
      </c>
      <c r="E130" s="26">
        <f>E35/(E103+E104)</f>
        <v>0.7957405853665761</v>
      </c>
      <c r="F130" s="26">
        <f>F35/(F103+F104)</f>
        <v>0.97315005523922515</v>
      </c>
    </row>
    <row r="131" spans="1:7" x14ac:dyDescent="0.25">
      <c r="A131" s="18" t="s">
        <v>129</v>
      </c>
      <c r="B131" s="10" t="s">
        <v>32</v>
      </c>
      <c r="C131" s="26">
        <f>C36/(C103+C104)</f>
        <v>3.0009245143238492</v>
      </c>
      <c r="D131" s="26">
        <f>D36/(D103+D104)</f>
        <v>2.6000715904802543</v>
      </c>
      <c r="E131" s="26">
        <f>E36/(E103+E104)</f>
        <v>2.6651385977025783</v>
      </c>
      <c r="F131" s="26">
        <f>F36/(F103+F104)</f>
        <v>2.9536229606934299</v>
      </c>
    </row>
    <row r="132" spans="1:7" x14ac:dyDescent="0.25">
      <c r="A132" s="18" t="s">
        <v>130</v>
      </c>
      <c r="B132" s="10" t="s">
        <v>32</v>
      </c>
      <c r="C132" s="26">
        <f>(C42-C41)/(C103+C104)</f>
        <v>0.39087685785004178</v>
      </c>
      <c r="D132" s="26">
        <f>(D42-D41)/(D103+D104)</f>
        <v>0.3396928207265848</v>
      </c>
      <c r="E132" s="26">
        <f>(E42-E41)/(E103+E104)</f>
        <v>0.19036609701985038</v>
      </c>
      <c r="F132" s="26">
        <f>(F42-F41)/(F103+F104)</f>
        <v>0.47168681351837238</v>
      </c>
    </row>
    <row r="133" spans="1:7" x14ac:dyDescent="0.25">
      <c r="A133" s="43" t="s">
        <v>131</v>
      </c>
      <c r="B133" s="44" t="s">
        <v>32</v>
      </c>
      <c r="C133" s="37">
        <f>SUM(C124:C132)</f>
        <v>14.022670418860736</v>
      </c>
      <c r="D133" s="37">
        <f>SUM(D124:D132)</f>
        <v>14.549586736090728</v>
      </c>
      <c r="E133" s="37">
        <f>SUM(E124:E132)</f>
        <v>14.856840754629255</v>
      </c>
      <c r="F133" s="37">
        <f>SUM(F124:F132)</f>
        <v>17.099030590499918</v>
      </c>
    </row>
    <row r="134" spans="1:7" s="47" customFormat="1" ht="11.25" x14ac:dyDescent="0.2">
      <c r="A134" s="46" t="s">
        <v>135</v>
      </c>
      <c r="B134" s="46"/>
      <c r="C134" s="46"/>
      <c r="D134" s="46"/>
      <c r="E134" s="46"/>
      <c r="F134" s="46"/>
      <c r="G134" s="46"/>
    </row>
    <row r="135" spans="1:7" x14ac:dyDescent="0.25">
      <c r="A135" s="13"/>
      <c r="B135" s="1"/>
      <c r="C135" s="26"/>
      <c r="D135" s="26"/>
      <c r="E135" s="26"/>
      <c r="F135" s="26"/>
    </row>
  </sheetData>
  <pageMargins left="0.7" right="0.7" top="0.75" bottom="0.75" header="0.3" footer="0.3"/>
  <pageSetup paperSize="9" orientation="portrait" r:id="rId1"/>
  <ignoredErrors>
    <ignoredError sqref="C89:D90 C93:D93 C130:D1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0"/>
  <sheetViews>
    <sheetView workbookViewId="0">
      <selection activeCell="A7" sqref="A7"/>
    </sheetView>
  </sheetViews>
  <sheetFormatPr baseColWidth="10" defaultRowHeight="15" x14ac:dyDescent="0.25"/>
  <cols>
    <col min="1" max="1" width="37.5703125" style="12" customWidth="1"/>
    <col min="2" max="2" width="3.5703125" style="12" bestFit="1" customWidth="1"/>
    <col min="3" max="3" width="11.42578125" style="12"/>
    <col min="4" max="6" width="12.140625" style="12" bestFit="1" customWidth="1"/>
    <col min="7" max="7" width="11.42578125" style="12"/>
  </cols>
  <sheetData>
    <row r="1" spans="1:7" ht="23.25" x14ac:dyDescent="0.35">
      <c r="A1" s="38" t="s">
        <v>104</v>
      </c>
      <c r="B1" s="6"/>
      <c r="C1" s="6"/>
      <c r="D1" s="6"/>
      <c r="E1" s="6"/>
      <c r="F1" s="6"/>
      <c r="G1" s="6"/>
    </row>
    <row r="2" spans="1:7" ht="18" x14ac:dyDescent="0.25">
      <c r="A2" s="39" t="s">
        <v>118</v>
      </c>
      <c r="B2" s="6"/>
      <c r="C2" s="6"/>
      <c r="D2" s="6"/>
      <c r="E2" s="6"/>
      <c r="F2" s="6"/>
      <c r="G2" s="6"/>
    </row>
    <row r="3" spans="1:7" x14ac:dyDescent="0.25">
      <c r="A3" s="9"/>
      <c r="B3" s="1"/>
      <c r="C3" s="1"/>
      <c r="D3" s="1"/>
      <c r="E3" s="1"/>
      <c r="F3" s="1"/>
      <c r="G3" s="1"/>
    </row>
    <row r="4" spans="1:7" x14ac:dyDescent="0.25">
      <c r="A4" s="40" t="s">
        <v>103</v>
      </c>
      <c r="B4" s="1"/>
      <c r="C4" s="1"/>
      <c r="D4" s="1"/>
      <c r="E4" s="1"/>
      <c r="F4" s="1"/>
      <c r="G4" s="1"/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" t="s">
        <v>139</v>
      </c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28" t="s">
        <v>112</v>
      </c>
      <c r="B9" s="29"/>
      <c r="C9" s="6"/>
      <c r="D9" s="6"/>
      <c r="E9" s="6"/>
      <c r="F9" s="6"/>
      <c r="G9" s="6"/>
    </row>
    <row r="10" spans="1:7" x14ac:dyDescent="0.25">
      <c r="A10" s="30" t="s">
        <v>25</v>
      </c>
      <c r="B10" s="31"/>
      <c r="C10" s="32">
        <v>2019</v>
      </c>
      <c r="D10" s="32">
        <v>2020</v>
      </c>
      <c r="E10" s="32">
        <v>2021</v>
      </c>
      <c r="F10" s="32">
        <v>2022</v>
      </c>
      <c r="G10" s="33"/>
    </row>
    <row r="11" spans="1:7" x14ac:dyDescent="0.25">
      <c r="A11" s="13" t="s">
        <v>26</v>
      </c>
      <c r="B11" s="1" t="s">
        <v>27</v>
      </c>
      <c r="C11" s="1">
        <v>12</v>
      </c>
      <c r="D11" s="1">
        <v>9</v>
      </c>
      <c r="E11" s="1">
        <v>10</v>
      </c>
      <c r="F11" s="1">
        <v>15</v>
      </c>
    </row>
    <row r="12" spans="1:7" x14ac:dyDescent="0.25">
      <c r="A12" s="13" t="s">
        <v>28</v>
      </c>
      <c r="B12" s="1" t="s">
        <v>27</v>
      </c>
      <c r="C12" s="1">
        <v>23</v>
      </c>
      <c r="D12" s="1">
        <v>22</v>
      </c>
      <c r="E12" s="1">
        <v>13</v>
      </c>
      <c r="F12" s="1">
        <v>26</v>
      </c>
    </row>
    <row r="13" spans="1:7" x14ac:dyDescent="0.25">
      <c r="A13" s="15" t="s">
        <v>29</v>
      </c>
      <c r="B13" s="16" t="s">
        <v>27</v>
      </c>
      <c r="C13" s="17">
        <v>1.9166666666666667</v>
      </c>
      <c r="D13" s="17">
        <v>2.4444444444444446</v>
      </c>
      <c r="E13" s="17">
        <v>1.3</v>
      </c>
      <c r="F13" s="17">
        <v>1.7333333333333334</v>
      </c>
    </row>
    <row r="16" spans="1:7" ht="15.75" x14ac:dyDescent="0.25">
      <c r="A16" s="34" t="s">
        <v>113</v>
      </c>
      <c r="B16" s="6"/>
      <c r="C16" s="6"/>
      <c r="D16" s="6"/>
      <c r="E16" s="6"/>
      <c r="F16" s="6"/>
      <c r="G16" s="6"/>
    </row>
    <row r="17" spans="1:7" x14ac:dyDescent="0.25">
      <c r="A17" s="13" t="s">
        <v>119</v>
      </c>
      <c r="B17" s="1"/>
      <c r="C17" s="1"/>
      <c r="D17" s="1"/>
      <c r="E17" s="1"/>
      <c r="F17" s="1"/>
      <c r="G17" s="1"/>
    </row>
    <row r="18" spans="1:7" x14ac:dyDescent="0.25">
      <c r="A18" s="30" t="s">
        <v>30</v>
      </c>
      <c r="B18" s="31"/>
      <c r="C18" s="32">
        <v>2019</v>
      </c>
      <c r="D18" s="32">
        <v>2020</v>
      </c>
      <c r="E18" s="32">
        <v>2021</v>
      </c>
      <c r="F18" s="32">
        <v>2022</v>
      </c>
      <c r="G18" s="33"/>
    </row>
    <row r="19" spans="1:7" x14ac:dyDescent="0.25">
      <c r="A19" s="18" t="s">
        <v>31</v>
      </c>
      <c r="B19" s="10" t="s">
        <v>32</v>
      </c>
      <c r="C19" s="14">
        <v>45742619</v>
      </c>
      <c r="D19" s="14">
        <v>43060013</v>
      </c>
      <c r="E19" s="14">
        <v>23682190</v>
      </c>
      <c r="F19" s="14">
        <v>68576187</v>
      </c>
    </row>
    <row r="20" spans="1:7" x14ac:dyDescent="0.25">
      <c r="A20" s="18" t="s">
        <v>33</v>
      </c>
      <c r="B20" s="10" t="s">
        <v>32</v>
      </c>
      <c r="C20" s="14">
        <v>6410384</v>
      </c>
      <c r="D20" s="14">
        <v>6126604</v>
      </c>
      <c r="E20" s="14">
        <v>3504745</v>
      </c>
      <c r="F20" s="14">
        <v>5403263</v>
      </c>
    </row>
    <row r="21" spans="1:7" x14ac:dyDescent="0.25">
      <c r="A21" s="18" t="s">
        <v>34</v>
      </c>
      <c r="B21" s="10" t="s">
        <v>32</v>
      </c>
      <c r="C21" s="14">
        <v>0</v>
      </c>
      <c r="D21" s="14">
        <v>7900444</v>
      </c>
      <c r="E21" s="14">
        <v>0</v>
      </c>
      <c r="F21" s="14">
        <v>1614382</v>
      </c>
    </row>
    <row r="22" spans="1:7" x14ac:dyDescent="0.25">
      <c r="A22" s="18" t="s">
        <v>35</v>
      </c>
      <c r="B22" s="10" t="s">
        <v>32</v>
      </c>
      <c r="C22" s="14">
        <v>0</v>
      </c>
      <c r="D22" s="14">
        <v>0</v>
      </c>
      <c r="E22" s="14">
        <v>173507</v>
      </c>
      <c r="F22" s="14">
        <v>0</v>
      </c>
    </row>
    <row r="23" spans="1:7" x14ac:dyDescent="0.25">
      <c r="A23" s="18" t="s">
        <v>36</v>
      </c>
      <c r="B23" s="10" t="s">
        <v>32</v>
      </c>
      <c r="C23" s="14">
        <v>212417</v>
      </c>
      <c r="D23" s="14">
        <v>894733</v>
      </c>
      <c r="E23" s="14">
        <v>58038</v>
      </c>
      <c r="F23" s="14">
        <v>4563565</v>
      </c>
    </row>
    <row r="24" spans="1:7" x14ac:dyDescent="0.25">
      <c r="A24" s="18" t="s">
        <v>37</v>
      </c>
      <c r="B24" s="10" t="s">
        <v>32</v>
      </c>
      <c r="C24" s="35">
        <v>52365421</v>
      </c>
      <c r="D24" s="35">
        <v>57981795</v>
      </c>
      <c r="E24" s="35">
        <v>27418479</v>
      </c>
      <c r="F24" s="35">
        <v>80157397</v>
      </c>
    </row>
    <row r="25" spans="1:7" x14ac:dyDescent="0.25">
      <c r="A25" s="18"/>
      <c r="B25" s="10"/>
      <c r="C25" s="14"/>
      <c r="D25" s="14"/>
      <c r="E25" s="14"/>
      <c r="F25" s="14"/>
    </row>
    <row r="26" spans="1:7" x14ac:dyDescent="0.25">
      <c r="A26" s="18" t="s">
        <v>38</v>
      </c>
      <c r="B26" s="10" t="s">
        <v>32</v>
      </c>
      <c r="C26" s="14">
        <v>7815867</v>
      </c>
      <c r="D26" s="14">
        <v>7178971</v>
      </c>
      <c r="E26" s="14">
        <v>3537175</v>
      </c>
      <c r="F26" s="14">
        <v>12025062</v>
      </c>
    </row>
    <row r="27" spans="1:7" x14ac:dyDescent="0.25">
      <c r="A27" s="18" t="s">
        <v>39</v>
      </c>
      <c r="B27" s="10" t="s">
        <v>32</v>
      </c>
      <c r="C27" s="14">
        <v>7159187</v>
      </c>
      <c r="D27" s="14">
        <v>7178175</v>
      </c>
      <c r="E27" s="14">
        <v>3667277</v>
      </c>
      <c r="F27" s="14">
        <v>13717452</v>
      </c>
    </row>
    <row r="28" spans="1:7" x14ac:dyDescent="0.25">
      <c r="A28" s="18" t="s">
        <v>40</v>
      </c>
      <c r="B28" s="10" t="s">
        <v>32</v>
      </c>
      <c r="C28" s="14">
        <v>377282</v>
      </c>
      <c r="D28" s="14">
        <v>471674</v>
      </c>
      <c r="E28" s="14">
        <v>367902</v>
      </c>
      <c r="F28" s="14">
        <v>571097</v>
      </c>
    </row>
    <row r="29" spans="1:7" x14ac:dyDescent="0.25">
      <c r="A29" s="18" t="s">
        <v>41</v>
      </c>
      <c r="B29" s="10" t="s">
        <v>32</v>
      </c>
      <c r="C29" s="14">
        <v>5699091</v>
      </c>
      <c r="D29" s="14">
        <v>5918068</v>
      </c>
      <c r="E29" s="14">
        <v>2158791</v>
      </c>
      <c r="F29" s="14">
        <v>9613275</v>
      </c>
    </row>
    <row r="30" spans="1:7" x14ac:dyDescent="0.25">
      <c r="A30" s="18" t="s">
        <v>42</v>
      </c>
      <c r="B30" s="10" t="s">
        <v>32</v>
      </c>
      <c r="C30" s="14">
        <v>4770349</v>
      </c>
      <c r="D30" s="14">
        <v>-792940</v>
      </c>
      <c r="E30" s="14">
        <v>-1146517</v>
      </c>
      <c r="F30" s="14">
        <v>10474534</v>
      </c>
    </row>
    <row r="31" spans="1:7" x14ac:dyDescent="0.25">
      <c r="A31" s="18" t="s">
        <v>43</v>
      </c>
      <c r="B31" s="10" t="s">
        <v>32</v>
      </c>
      <c r="C31" s="14">
        <v>9141321</v>
      </c>
      <c r="D31" s="14">
        <v>9134918</v>
      </c>
      <c r="E31" s="14">
        <v>5678336</v>
      </c>
      <c r="F31" s="14">
        <v>11062190</v>
      </c>
    </row>
    <row r="32" spans="1:7" x14ac:dyDescent="0.25">
      <c r="A32" s="18" t="s">
        <v>44</v>
      </c>
      <c r="B32" s="10" t="s">
        <v>32</v>
      </c>
      <c r="C32" s="14">
        <v>0</v>
      </c>
      <c r="D32" s="14">
        <v>0</v>
      </c>
      <c r="E32" s="14">
        <v>0</v>
      </c>
      <c r="F32" s="14">
        <v>0</v>
      </c>
    </row>
    <row r="33" spans="1:7" x14ac:dyDescent="0.25">
      <c r="A33" s="18" t="s">
        <v>45</v>
      </c>
      <c r="B33" s="10" t="s">
        <v>32</v>
      </c>
      <c r="C33" s="14">
        <v>3722807</v>
      </c>
      <c r="D33" s="14">
        <v>3300656</v>
      </c>
      <c r="E33" s="14">
        <v>1405787</v>
      </c>
      <c r="F33" s="14">
        <v>8773474</v>
      </c>
    </row>
    <row r="34" spans="1:7" x14ac:dyDescent="0.25">
      <c r="A34" s="18" t="s">
        <v>46</v>
      </c>
      <c r="B34" s="10" t="s">
        <v>32</v>
      </c>
      <c r="C34" s="14">
        <v>2426777</v>
      </c>
      <c r="D34" s="14">
        <v>1549642</v>
      </c>
      <c r="E34" s="14">
        <v>1088204</v>
      </c>
      <c r="F34" s="14">
        <v>3780826</v>
      </c>
    </row>
    <row r="35" spans="1:7" x14ac:dyDescent="0.25">
      <c r="A35" s="18" t="s">
        <v>47</v>
      </c>
      <c r="B35" s="10" t="s">
        <v>32</v>
      </c>
      <c r="C35" s="14">
        <v>9721333</v>
      </c>
      <c r="D35" s="14">
        <v>14500241</v>
      </c>
      <c r="E35" s="14">
        <v>5137366</v>
      </c>
      <c r="F35" s="14">
        <v>19017711</v>
      </c>
    </row>
    <row r="36" spans="1:7" x14ac:dyDescent="0.25">
      <c r="A36" s="18" t="s">
        <v>48</v>
      </c>
      <c r="B36" s="10" t="s">
        <v>32</v>
      </c>
      <c r="C36" s="35">
        <v>41293315</v>
      </c>
      <c r="D36" s="35">
        <v>50025284</v>
      </c>
      <c r="E36" s="35">
        <v>24187356</v>
      </c>
      <c r="F36" s="35">
        <v>68086554</v>
      </c>
    </row>
    <row r="37" spans="1:7" x14ac:dyDescent="0.25">
      <c r="A37" s="18"/>
      <c r="B37" s="10"/>
      <c r="C37" s="19"/>
      <c r="D37" s="19"/>
      <c r="E37" s="19"/>
      <c r="F37" s="19"/>
    </row>
    <row r="38" spans="1:7" x14ac:dyDescent="0.25">
      <c r="A38" s="18" t="s">
        <v>49</v>
      </c>
      <c r="B38" s="10" t="s">
        <v>32</v>
      </c>
      <c r="C38" s="35">
        <v>11072106</v>
      </c>
      <c r="D38" s="35">
        <v>7956511</v>
      </c>
      <c r="E38" s="35">
        <v>3231124</v>
      </c>
      <c r="F38" s="35">
        <v>12070843</v>
      </c>
    </row>
    <row r="39" spans="1:7" x14ac:dyDescent="0.25">
      <c r="A39" s="18"/>
      <c r="B39" s="10"/>
      <c r="C39" s="14"/>
      <c r="D39" s="14"/>
      <c r="E39" s="14"/>
      <c r="F39" s="14"/>
    </row>
    <row r="40" spans="1:7" x14ac:dyDescent="0.25">
      <c r="A40" s="18" t="s">
        <v>50</v>
      </c>
      <c r="B40" s="10" t="s">
        <v>32</v>
      </c>
      <c r="C40" s="14">
        <v>118396</v>
      </c>
      <c r="D40" s="14">
        <v>734033</v>
      </c>
      <c r="E40" s="14">
        <v>192002</v>
      </c>
      <c r="F40" s="14">
        <v>2701880</v>
      </c>
    </row>
    <row r="41" spans="1:7" x14ac:dyDescent="0.25">
      <c r="A41" s="18" t="s">
        <v>51</v>
      </c>
      <c r="B41" s="10" t="s">
        <v>32</v>
      </c>
      <c r="C41" s="14">
        <v>816122</v>
      </c>
      <c r="D41" s="14">
        <v>559992</v>
      </c>
      <c r="E41" s="14">
        <v>278826</v>
      </c>
      <c r="F41" s="14">
        <v>5888504</v>
      </c>
    </row>
    <row r="42" spans="1:7" x14ac:dyDescent="0.25">
      <c r="A42" s="18" t="s">
        <v>52</v>
      </c>
      <c r="B42" s="10" t="s">
        <v>32</v>
      </c>
      <c r="C42" s="19">
        <v>-697726</v>
      </c>
      <c r="D42" s="19">
        <v>174041</v>
      </c>
      <c r="E42" s="19">
        <v>-86824</v>
      </c>
      <c r="F42" s="19">
        <v>-3186624</v>
      </c>
    </row>
    <row r="43" spans="1:7" x14ac:dyDescent="0.25">
      <c r="A43" s="18"/>
      <c r="B43" s="10"/>
      <c r="C43" s="19"/>
      <c r="D43" s="19"/>
      <c r="E43" s="19"/>
      <c r="F43" s="19"/>
    </row>
    <row r="44" spans="1:7" x14ac:dyDescent="0.25">
      <c r="A44" s="20" t="s">
        <v>53</v>
      </c>
      <c r="B44" s="21" t="s">
        <v>32</v>
      </c>
      <c r="C44" s="35">
        <v>10374380</v>
      </c>
      <c r="D44" s="35">
        <v>8130552</v>
      </c>
      <c r="E44" s="35">
        <v>3144300</v>
      </c>
      <c r="F44" s="35">
        <v>8884219</v>
      </c>
    </row>
    <row r="47" spans="1:7" ht="15.75" x14ac:dyDescent="0.25">
      <c r="A47" s="34" t="s">
        <v>115</v>
      </c>
      <c r="B47" s="33"/>
      <c r="C47" s="33"/>
      <c r="D47" s="33"/>
      <c r="E47" s="33"/>
      <c r="F47" s="33"/>
      <c r="G47" s="33"/>
    </row>
    <row r="48" spans="1:7" x14ac:dyDescent="0.25">
      <c r="A48" s="13" t="s">
        <v>119</v>
      </c>
    </row>
    <row r="49" spans="1:7" x14ac:dyDescent="0.25">
      <c r="A49" s="30" t="s">
        <v>54</v>
      </c>
      <c r="B49" s="31"/>
      <c r="C49" s="32">
        <v>2019</v>
      </c>
      <c r="D49" s="32">
        <v>2020</v>
      </c>
      <c r="E49" s="32">
        <v>2021</v>
      </c>
      <c r="F49" s="32">
        <v>2022</v>
      </c>
      <c r="G49" s="33"/>
    </row>
    <row r="50" spans="1:7" x14ac:dyDescent="0.25">
      <c r="A50" s="13" t="s">
        <v>55</v>
      </c>
      <c r="B50" s="11"/>
      <c r="C50" s="22"/>
      <c r="D50" s="22"/>
      <c r="E50" s="22"/>
      <c r="F50" s="22"/>
    </row>
    <row r="51" spans="1:7" x14ac:dyDescent="0.25">
      <c r="A51" s="13" t="s">
        <v>56</v>
      </c>
      <c r="B51" s="1" t="s">
        <v>32</v>
      </c>
      <c r="C51" s="19">
        <v>580018</v>
      </c>
      <c r="D51" s="19">
        <v>927051</v>
      </c>
      <c r="E51" s="19">
        <v>683561</v>
      </c>
      <c r="F51" s="19">
        <v>1043344</v>
      </c>
    </row>
    <row r="52" spans="1:7" x14ac:dyDescent="0.25">
      <c r="A52" s="13"/>
      <c r="B52" s="1"/>
      <c r="C52" s="14"/>
      <c r="D52" s="14"/>
      <c r="E52" s="14"/>
      <c r="F52" s="14"/>
    </row>
    <row r="53" spans="1:7" x14ac:dyDescent="0.25">
      <c r="A53" s="13" t="s">
        <v>57</v>
      </c>
      <c r="B53" s="1" t="s">
        <v>32</v>
      </c>
      <c r="C53" s="14">
        <v>21922948</v>
      </c>
      <c r="D53" s="14">
        <v>10995395</v>
      </c>
      <c r="E53" s="14">
        <v>21351018</v>
      </c>
      <c r="F53" s="14">
        <v>241816161</v>
      </c>
    </row>
    <row r="54" spans="1:7" x14ac:dyDescent="0.25">
      <c r="A54" s="13" t="s">
        <v>58</v>
      </c>
      <c r="B54" s="1" t="s">
        <v>32</v>
      </c>
      <c r="C54" s="14">
        <v>24412690</v>
      </c>
      <c r="D54" s="14">
        <v>7224707</v>
      </c>
      <c r="E54" s="14">
        <v>2687730</v>
      </c>
      <c r="F54" s="14">
        <v>46897288</v>
      </c>
    </row>
    <row r="55" spans="1:7" x14ac:dyDescent="0.25">
      <c r="A55" s="13" t="s">
        <v>59</v>
      </c>
      <c r="B55" s="1" t="s">
        <v>32</v>
      </c>
      <c r="C55" s="14">
        <v>808737</v>
      </c>
      <c r="D55" s="14">
        <v>1068953</v>
      </c>
      <c r="E55" s="14">
        <v>100110</v>
      </c>
      <c r="F55" s="14">
        <v>233158</v>
      </c>
    </row>
    <row r="56" spans="1:7" x14ac:dyDescent="0.25">
      <c r="A56" s="13" t="s">
        <v>60</v>
      </c>
      <c r="B56" s="1" t="s">
        <v>32</v>
      </c>
      <c r="C56" s="19">
        <v>47144374</v>
      </c>
      <c r="D56" s="19">
        <v>19289055</v>
      </c>
      <c r="E56" s="19">
        <v>24138857</v>
      </c>
      <c r="F56" s="19">
        <v>288946608</v>
      </c>
    </row>
    <row r="57" spans="1:7" x14ac:dyDescent="0.25">
      <c r="A57" s="13"/>
      <c r="B57" s="1"/>
      <c r="C57" s="14"/>
      <c r="D57" s="14"/>
      <c r="E57" s="14"/>
      <c r="F57" s="14"/>
    </row>
    <row r="58" spans="1:7" x14ac:dyDescent="0.25">
      <c r="A58" s="13" t="s">
        <v>61</v>
      </c>
      <c r="B58" s="1" t="s">
        <v>32</v>
      </c>
      <c r="C58" s="19">
        <v>1669262</v>
      </c>
      <c r="D58" s="19">
        <v>3708608</v>
      </c>
      <c r="E58" s="19">
        <v>2199450</v>
      </c>
      <c r="F58" s="19">
        <v>6141514</v>
      </c>
    </row>
    <row r="59" spans="1:7" x14ac:dyDescent="0.25">
      <c r="A59" s="13"/>
      <c r="B59" s="1"/>
      <c r="C59" s="14"/>
      <c r="D59" s="14"/>
      <c r="E59" s="14"/>
      <c r="F59" s="14"/>
    </row>
    <row r="60" spans="1:7" x14ac:dyDescent="0.25">
      <c r="A60" s="13" t="s">
        <v>62</v>
      </c>
      <c r="B60" s="1" t="s">
        <v>32</v>
      </c>
      <c r="C60" s="35">
        <v>49393654</v>
      </c>
      <c r="D60" s="35">
        <v>23924714</v>
      </c>
      <c r="E60" s="35">
        <v>27021868</v>
      </c>
      <c r="F60" s="35">
        <v>296131465</v>
      </c>
    </row>
    <row r="61" spans="1:7" x14ac:dyDescent="0.25">
      <c r="A61" s="13"/>
      <c r="B61" s="1"/>
      <c r="C61" s="14"/>
      <c r="D61" s="14"/>
      <c r="E61" s="14"/>
      <c r="F61" s="14"/>
    </row>
    <row r="62" spans="1:7" x14ac:dyDescent="0.25">
      <c r="A62" s="13" t="s">
        <v>63</v>
      </c>
      <c r="B62" s="1"/>
      <c r="C62" s="14"/>
      <c r="D62" s="14"/>
      <c r="E62" s="14"/>
      <c r="F62" s="14"/>
    </row>
    <row r="63" spans="1:7" x14ac:dyDescent="0.25">
      <c r="A63" s="13" t="s">
        <v>64</v>
      </c>
      <c r="B63" s="1" t="s">
        <v>32</v>
      </c>
      <c r="C63" s="14">
        <v>14791246</v>
      </c>
      <c r="D63" s="14">
        <v>15373235</v>
      </c>
      <c r="E63" s="14">
        <v>9637007</v>
      </c>
      <c r="F63" s="14">
        <v>45681013</v>
      </c>
    </row>
    <row r="64" spans="1:7" x14ac:dyDescent="0.25">
      <c r="A64" s="13" t="s">
        <v>65</v>
      </c>
      <c r="B64" s="1" t="s">
        <v>32</v>
      </c>
      <c r="C64" s="14">
        <v>7281311</v>
      </c>
      <c r="D64" s="14">
        <v>4322073</v>
      </c>
      <c r="E64" s="14">
        <v>1959106</v>
      </c>
      <c r="F64" s="14">
        <v>32645717</v>
      </c>
    </row>
    <row r="65" spans="1:6" x14ac:dyDescent="0.25">
      <c r="A65" s="13" t="s">
        <v>66</v>
      </c>
      <c r="B65" s="1" t="s">
        <v>32</v>
      </c>
      <c r="C65" s="14">
        <v>3929032</v>
      </c>
      <c r="D65" s="14">
        <v>11533639</v>
      </c>
      <c r="E65" s="14">
        <v>10534770</v>
      </c>
      <c r="F65" s="14">
        <v>16889118</v>
      </c>
    </row>
    <row r="66" spans="1:6" x14ac:dyDescent="0.25">
      <c r="A66" s="13" t="s">
        <v>67</v>
      </c>
      <c r="B66" s="1" t="s">
        <v>32</v>
      </c>
      <c r="C66" s="36">
        <v>26001589</v>
      </c>
      <c r="D66" s="36">
        <v>31228947</v>
      </c>
      <c r="E66" s="36">
        <v>22130884</v>
      </c>
      <c r="F66" s="36">
        <v>95215848</v>
      </c>
    </row>
    <row r="67" spans="1:6" x14ac:dyDescent="0.25">
      <c r="A67" s="13"/>
      <c r="B67" s="1"/>
      <c r="C67" s="23"/>
      <c r="D67" s="23"/>
      <c r="E67" s="23"/>
      <c r="F67" s="23"/>
    </row>
    <row r="68" spans="1:6" x14ac:dyDescent="0.25">
      <c r="A68" s="13" t="s">
        <v>68</v>
      </c>
      <c r="B68" s="1" t="s">
        <v>32</v>
      </c>
      <c r="C68" s="35">
        <v>75395243</v>
      </c>
      <c r="D68" s="35">
        <v>55153661</v>
      </c>
      <c r="E68" s="35">
        <v>49152752</v>
      </c>
      <c r="F68" s="35">
        <v>391347313</v>
      </c>
    </row>
    <row r="69" spans="1:6" x14ac:dyDescent="0.25">
      <c r="A69" s="13"/>
      <c r="B69" s="1"/>
      <c r="C69" s="14"/>
      <c r="D69" s="14"/>
      <c r="E69" s="14"/>
      <c r="F69" s="14"/>
    </row>
    <row r="70" spans="1:6" x14ac:dyDescent="0.25">
      <c r="A70" s="13" t="s">
        <v>69</v>
      </c>
      <c r="B70" s="1"/>
      <c r="C70" s="14"/>
      <c r="D70" s="14"/>
      <c r="E70" s="14"/>
      <c r="F70" s="14"/>
    </row>
    <row r="71" spans="1:6" x14ac:dyDescent="0.25">
      <c r="A71" s="13" t="s">
        <v>70</v>
      </c>
      <c r="B71" s="1" t="s">
        <v>32</v>
      </c>
      <c r="C71" s="35">
        <v>28001702</v>
      </c>
      <c r="D71" s="35">
        <v>31217791</v>
      </c>
      <c r="E71" s="35">
        <v>26124520</v>
      </c>
      <c r="F71" s="35">
        <v>82883387</v>
      </c>
    </row>
    <row r="72" spans="1:6" x14ac:dyDescent="0.25">
      <c r="A72" s="13"/>
      <c r="B72" s="1"/>
      <c r="C72" s="14"/>
      <c r="D72" s="14"/>
      <c r="E72" s="14"/>
      <c r="F72" s="14"/>
    </row>
    <row r="73" spans="1:6" x14ac:dyDescent="0.25">
      <c r="A73" s="13" t="s">
        <v>71</v>
      </c>
      <c r="B73" s="1"/>
      <c r="C73" s="14"/>
      <c r="D73" s="14"/>
      <c r="E73" s="14"/>
      <c r="F73" s="14"/>
    </row>
    <row r="74" spans="1:6" x14ac:dyDescent="0.25">
      <c r="A74" s="13" t="s">
        <v>72</v>
      </c>
      <c r="B74" s="1" t="s">
        <v>32</v>
      </c>
      <c r="C74" s="14">
        <v>4808176</v>
      </c>
      <c r="D74" s="14">
        <v>2982815</v>
      </c>
      <c r="E74" s="14">
        <v>1484221</v>
      </c>
      <c r="F74" s="14">
        <v>12970163</v>
      </c>
    </row>
    <row r="75" spans="1:6" x14ac:dyDescent="0.25">
      <c r="A75" s="13" t="s">
        <v>73</v>
      </c>
      <c r="B75" s="1" t="s">
        <v>32</v>
      </c>
      <c r="C75" s="14">
        <v>11385849</v>
      </c>
      <c r="D75" s="14">
        <v>4985676</v>
      </c>
      <c r="E75" s="14">
        <v>10034877</v>
      </c>
      <c r="F75" s="14">
        <v>232961511</v>
      </c>
    </row>
    <row r="76" spans="1:6" x14ac:dyDescent="0.25">
      <c r="A76" s="13" t="s">
        <v>74</v>
      </c>
      <c r="B76" s="1" t="s">
        <v>32</v>
      </c>
      <c r="C76" s="14">
        <v>31199516</v>
      </c>
      <c r="D76" s="14">
        <v>15967380</v>
      </c>
      <c r="E76" s="14">
        <v>11509134</v>
      </c>
      <c r="F76" s="14">
        <v>62532252</v>
      </c>
    </row>
    <row r="77" spans="1:6" x14ac:dyDescent="0.25">
      <c r="A77" s="13" t="s">
        <v>75</v>
      </c>
      <c r="B77" s="1" t="s">
        <v>32</v>
      </c>
      <c r="C77" s="36">
        <v>47393541</v>
      </c>
      <c r="D77" s="36">
        <v>23935871</v>
      </c>
      <c r="E77" s="36">
        <v>23028232</v>
      </c>
      <c r="F77" s="36">
        <v>308463926</v>
      </c>
    </row>
    <row r="78" spans="1:6" x14ac:dyDescent="0.25">
      <c r="A78" s="13"/>
      <c r="B78" s="1"/>
      <c r="C78" s="23"/>
      <c r="D78" s="23"/>
      <c r="E78" s="23"/>
      <c r="F78" s="23"/>
    </row>
    <row r="79" spans="1:6" x14ac:dyDescent="0.25">
      <c r="A79" s="15" t="s">
        <v>76</v>
      </c>
      <c r="B79" s="16" t="s">
        <v>32</v>
      </c>
      <c r="C79" s="35">
        <v>75395243</v>
      </c>
      <c r="D79" s="35">
        <v>55153661</v>
      </c>
      <c r="E79" s="35">
        <v>49152752</v>
      </c>
      <c r="F79" s="35">
        <v>391347313</v>
      </c>
    </row>
    <row r="82" spans="1:7" ht="15.75" x14ac:dyDescent="0.25">
      <c r="A82" s="34" t="s">
        <v>116</v>
      </c>
      <c r="B82" s="6"/>
      <c r="C82" s="6"/>
      <c r="D82" s="6"/>
      <c r="E82" s="6"/>
      <c r="F82" s="6"/>
      <c r="G82" s="33"/>
    </row>
    <row r="83" spans="1:7" x14ac:dyDescent="0.25">
      <c r="A83" s="13" t="s">
        <v>119</v>
      </c>
      <c r="B83" s="1"/>
      <c r="C83" s="1"/>
      <c r="D83" s="1"/>
      <c r="E83" s="1"/>
      <c r="F83" s="1"/>
    </row>
    <row r="84" spans="1:7" x14ac:dyDescent="0.25">
      <c r="A84" s="30" t="s">
        <v>77</v>
      </c>
      <c r="B84" s="31"/>
      <c r="C84" s="32">
        <v>2019</v>
      </c>
      <c r="D84" s="32">
        <v>2020</v>
      </c>
      <c r="E84" s="32">
        <v>2021</v>
      </c>
      <c r="F84" s="32">
        <v>2022</v>
      </c>
      <c r="G84" s="33"/>
    </row>
    <row r="85" spans="1:7" x14ac:dyDescent="0.25">
      <c r="A85" s="18" t="s">
        <v>78</v>
      </c>
      <c r="B85" s="10" t="s">
        <v>79</v>
      </c>
      <c r="C85" s="24">
        <f>((C38+C40)/C68)*100</f>
        <v>14.842451001849016</v>
      </c>
      <c r="D85" s="24">
        <f>((D38+D40)/D68)*100</f>
        <v>15.756966704349869</v>
      </c>
      <c r="E85" s="24">
        <f>((E38+E40)/E68)*100</f>
        <v>6.9642611262132377</v>
      </c>
      <c r="F85" s="24">
        <f>((F38+F40)/F68)*100</f>
        <v>3.7748369566549185</v>
      </c>
    </row>
    <row r="86" spans="1:7" x14ac:dyDescent="0.25">
      <c r="A86" s="18" t="s">
        <v>80</v>
      </c>
      <c r="B86" s="10" t="s">
        <v>79</v>
      </c>
      <c r="C86" s="24">
        <f>(C38/C24)*100</f>
        <v>21.14392625622164</v>
      </c>
      <c r="D86" s="24">
        <f>(D38/D24)*100</f>
        <v>13.722429600532374</v>
      </c>
      <c r="E86" s="24">
        <f>(E38/E24)*100</f>
        <v>11.784475718000257</v>
      </c>
      <c r="F86" s="24">
        <f>(F38/F24)*100</f>
        <v>15.058925878044668</v>
      </c>
    </row>
    <row r="87" spans="1:7" x14ac:dyDescent="0.25">
      <c r="A87" s="18" t="s">
        <v>81</v>
      </c>
      <c r="B87" s="10" t="s">
        <v>79</v>
      </c>
      <c r="C87" s="24">
        <f>((C38+C40)/C110)*100</f>
        <v>19.658894654360925</v>
      </c>
      <c r="D87" s="24">
        <f>((D38+D40)/D110)*100</f>
        <v>15.43774676865908</v>
      </c>
      <c r="E87" s="24">
        <f>((E38+E40)/E110)*100</f>
        <v>13.145433642984008</v>
      </c>
      <c r="F87" s="24">
        <f>((F38+F40)/F110)*100</f>
        <v>17.163940349465911</v>
      </c>
    </row>
    <row r="88" spans="1:7" x14ac:dyDescent="0.25">
      <c r="A88" s="18" t="s">
        <v>82</v>
      </c>
      <c r="B88" s="10" t="s">
        <v>79</v>
      </c>
      <c r="C88" s="24">
        <f>(C66/C76)*100</f>
        <v>83.339719116155521</v>
      </c>
      <c r="D88" s="24">
        <f>(D66/D76)*100</f>
        <v>195.57965677525053</v>
      </c>
      <c r="E88" s="24">
        <f>(E66/E76)*100</f>
        <v>192.28974134804582</v>
      </c>
      <c r="F88" s="24">
        <f>(F66/F76)*100</f>
        <v>152.26678226781277</v>
      </c>
    </row>
    <row r="89" spans="1:7" x14ac:dyDescent="0.25">
      <c r="A89" s="18" t="s">
        <v>83</v>
      </c>
      <c r="B89" s="10" t="s">
        <v>79</v>
      </c>
      <c r="C89" s="24">
        <f>((C66-C63)/C76)*100</f>
        <v>35.931143931848176</v>
      </c>
      <c r="D89" s="24">
        <f>((D66-D63)/D76)*100</f>
        <v>99.300649198553543</v>
      </c>
      <c r="E89" s="24">
        <f>((E66-E63)/E76)*100</f>
        <v>108.55618676435603</v>
      </c>
      <c r="F89" s="24">
        <f>((F66-F63)/F76)*100</f>
        <v>79.214858598087915</v>
      </c>
    </row>
    <row r="90" spans="1:7" x14ac:dyDescent="0.25">
      <c r="A90" s="18" t="s">
        <v>84</v>
      </c>
      <c r="B90" s="10" t="s">
        <v>79</v>
      </c>
      <c r="C90" s="24">
        <f>((C38+C40)/C41)*100</f>
        <v>1371.1800441600642</v>
      </c>
      <c r="D90" s="24">
        <f>((D38+D40)/D41)*100</f>
        <v>1551.9050272146744</v>
      </c>
      <c r="E90" s="24">
        <f>((E38+E40)/E41)*100</f>
        <v>1227.692539433195</v>
      </c>
      <c r="F90" s="24">
        <f>((F38+F40)/F41)*100</f>
        <v>250.87395712051821</v>
      </c>
    </row>
    <row r="91" spans="1:7" x14ac:dyDescent="0.25">
      <c r="A91" s="18" t="s">
        <v>85</v>
      </c>
      <c r="B91" s="10" t="s">
        <v>79</v>
      </c>
      <c r="C91" s="24">
        <f>(C71/C79)*100</f>
        <v>37.13987897087884</v>
      </c>
      <c r="D91" s="24">
        <f>(D71/D79)*100</f>
        <v>56.601484713770859</v>
      </c>
      <c r="E91" s="24">
        <f>(E71/E79)*100</f>
        <v>53.149658843110146</v>
      </c>
      <c r="F91" s="24">
        <f>(F71/F79)*100</f>
        <v>21.178984560959538</v>
      </c>
    </row>
    <row r="92" spans="1:7" x14ac:dyDescent="0.25">
      <c r="A92" s="18" t="s">
        <v>86</v>
      </c>
      <c r="B92" s="10" t="s">
        <v>79</v>
      </c>
      <c r="C92" s="24">
        <f>(C76/C79)*100</f>
        <v>41.381279187600732</v>
      </c>
      <c r="D92" s="24">
        <f>(D76/D79)*100</f>
        <v>28.950716435668706</v>
      </c>
      <c r="E92" s="24">
        <f>(E76/E79)*100</f>
        <v>23.415034828568704</v>
      </c>
      <c r="F92" s="24">
        <f>(F76/F79)*100</f>
        <v>15.978709939424062</v>
      </c>
    </row>
    <row r="93" spans="1:7" x14ac:dyDescent="0.25">
      <c r="A93" s="20" t="s">
        <v>87</v>
      </c>
      <c r="B93" s="21" t="s">
        <v>79</v>
      </c>
      <c r="C93" s="25">
        <f>((C75+C74)/C79)*100</f>
        <v>21.478841841520428</v>
      </c>
      <c r="D93" s="25">
        <f>((D75+D74)/D79)*100</f>
        <v>14.447800663676706</v>
      </c>
      <c r="E93" s="25">
        <f>((E75+E74)/E79)*100</f>
        <v>23.435306328321147</v>
      </c>
      <c r="F93" s="25">
        <f>((F75+F74)/F79)*100</f>
        <v>62.842305499616401</v>
      </c>
    </row>
    <row r="94" spans="1:7" x14ac:dyDescent="0.25">
      <c r="A94" s="13"/>
      <c r="B94" s="1"/>
      <c r="C94" s="1"/>
      <c r="D94" s="1"/>
      <c r="E94" s="1"/>
      <c r="F94" s="1"/>
    </row>
    <row r="95" spans="1:7" x14ac:dyDescent="0.25">
      <c r="A95" s="13"/>
      <c r="B95" s="1"/>
      <c r="C95" s="1"/>
      <c r="D95" s="1"/>
      <c r="E95" s="1"/>
      <c r="F95" s="1"/>
    </row>
    <row r="96" spans="1:7" ht="15.75" x14ac:dyDescent="0.25">
      <c r="A96" s="34" t="s">
        <v>117</v>
      </c>
      <c r="B96" s="6"/>
      <c r="C96" s="6"/>
      <c r="D96" s="6"/>
      <c r="E96" s="6"/>
      <c r="F96" s="6"/>
      <c r="G96" s="33"/>
    </row>
    <row r="97" spans="1:7" x14ac:dyDescent="0.25">
      <c r="A97" s="13" t="s">
        <v>119</v>
      </c>
      <c r="B97" s="1"/>
      <c r="C97" s="1"/>
      <c r="D97" s="1"/>
      <c r="E97" s="1"/>
      <c r="F97" s="1"/>
    </row>
    <row r="98" spans="1:7" x14ac:dyDescent="0.25">
      <c r="A98" s="30" t="s">
        <v>88</v>
      </c>
      <c r="B98" s="31"/>
      <c r="C98" s="32">
        <v>2019</v>
      </c>
      <c r="D98" s="32">
        <v>2020</v>
      </c>
      <c r="E98" s="32">
        <v>2021</v>
      </c>
      <c r="F98" s="32">
        <v>2022</v>
      </c>
      <c r="G98" s="33"/>
    </row>
    <row r="99" spans="1:7" x14ac:dyDescent="0.25">
      <c r="A99" s="18" t="s">
        <v>89</v>
      </c>
      <c r="B99" s="10" t="s">
        <v>27</v>
      </c>
      <c r="C99" s="14">
        <v>3415917</v>
      </c>
      <c r="D99" s="14">
        <v>3204556</v>
      </c>
      <c r="E99" s="14">
        <v>1343100</v>
      </c>
      <c r="F99" s="14">
        <v>4464533</v>
      </c>
    </row>
    <row r="100" spans="1:7" x14ac:dyDescent="0.25">
      <c r="A100" s="18" t="s">
        <v>90</v>
      </c>
      <c r="B100" s="10" t="s">
        <v>27</v>
      </c>
      <c r="C100" s="14">
        <v>1842000</v>
      </c>
      <c r="D100" s="14">
        <v>1237556</v>
      </c>
      <c r="E100" s="14">
        <v>908600</v>
      </c>
      <c r="F100" s="14">
        <v>1358267</v>
      </c>
    </row>
    <row r="101" spans="1:7" x14ac:dyDescent="0.25">
      <c r="A101" s="45" t="s">
        <v>91</v>
      </c>
      <c r="B101" s="29" t="s">
        <v>27</v>
      </c>
      <c r="C101" s="35">
        <v>5257917</v>
      </c>
      <c r="D101" s="35">
        <v>4442111</v>
      </c>
      <c r="E101" s="35">
        <v>2251700</v>
      </c>
      <c r="F101" s="35">
        <v>5822800</v>
      </c>
    </row>
    <row r="102" spans="1:7" x14ac:dyDescent="0.25">
      <c r="A102" s="18" t="s">
        <v>92</v>
      </c>
      <c r="B102" s="10" t="s">
        <v>79</v>
      </c>
      <c r="C102" s="24">
        <v>35</v>
      </c>
      <c r="D102" s="24">
        <v>27.9</v>
      </c>
      <c r="E102" s="24">
        <v>40.4</v>
      </c>
      <c r="F102" s="24">
        <v>23.3</v>
      </c>
    </row>
    <row r="103" spans="1:7" x14ac:dyDescent="0.25">
      <c r="A103" s="1"/>
      <c r="B103" s="1"/>
      <c r="C103" s="1"/>
      <c r="D103" s="1"/>
      <c r="E103" s="1"/>
      <c r="F103" s="1"/>
    </row>
    <row r="104" spans="1:7" x14ac:dyDescent="0.25">
      <c r="A104" s="18" t="s">
        <v>93</v>
      </c>
      <c r="B104" s="10" t="s">
        <v>27</v>
      </c>
      <c r="C104" s="14">
        <v>0</v>
      </c>
      <c r="D104" s="14">
        <v>6650111</v>
      </c>
      <c r="E104" s="14">
        <v>0</v>
      </c>
      <c r="F104" s="14">
        <v>1174800</v>
      </c>
    </row>
    <row r="105" spans="1:7" x14ac:dyDescent="0.25">
      <c r="A105" s="18" t="s">
        <v>94</v>
      </c>
      <c r="B105" s="10" t="s">
        <v>27</v>
      </c>
      <c r="C105" s="14">
        <v>458573</v>
      </c>
      <c r="D105" s="14">
        <v>386532</v>
      </c>
      <c r="E105" s="14">
        <v>335724</v>
      </c>
      <c r="F105" s="14">
        <v>499325</v>
      </c>
    </row>
    <row r="106" spans="1:7" x14ac:dyDescent="0.25">
      <c r="A106" s="18" t="s">
        <v>95</v>
      </c>
      <c r="B106" s="10" t="s">
        <v>32</v>
      </c>
      <c r="C106" s="26">
        <v>13.39</v>
      </c>
      <c r="D106" s="26">
        <v>13.44</v>
      </c>
      <c r="E106" s="26">
        <v>17.63</v>
      </c>
      <c r="F106" s="26">
        <v>15.36</v>
      </c>
    </row>
    <row r="107" spans="1:7" x14ac:dyDescent="0.25">
      <c r="A107" s="18" t="s">
        <v>96</v>
      </c>
      <c r="B107" s="10" t="s">
        <v>32</v>
      </c>
      <c r="C107" s="27">
        <v>3.48</v>
      </c>
      <c r="D107" s="27">
        <v>4.95</v>
      </c>
      <c r="E107" s="27">
        <v>3.86</v>
      </c>
      <c r="F107" s="27">
        <v>3.98</v>
      </c>
    </row>
    <row r="108" spans="1:7" x14ac:dyDescent="0.25">
      <c r="A108" s="18" t="s">
        <v>97</v>
      </c>
      <c r="B108" s="10" t="s">
        <v>32</v>
      </c>
      <c r="C108" s="27">
        <v>9.92</v>
      </c>
      <c r="D108" s="27">
        <v>11.07</v>
      </c>
      <c r="E108" s="27">
        <v>12.07</v>
      </c>
      <c r="F108" s="27">
        <v>12.71</v>
      </c>
    </row>
    <row r="109" spans="1:7" x14ac:dyDescent="0.25">
      <c r="A109" s="18"/>
      <c r="B109" s="10"/>
      <c r="C109" s="14"/>
      <c r="D109" s="14"/>
      <c r="E109" s="14"/>
      <c r="F109" s="14"/>
    </row>
    <row r="110" spans="1:7" x14ac:dyDescent="0.25">
      <c r="A110" s="18" t="s">
        <v>98</v>
      </c>
      <c r="B110" s="10" t="s">
        <v>32</v>
      </c>
      <c r="C110" s="14">
        <v>56923353</v>
      </c>
      <c r="D110" s="14">
        <v>56294122</v>
      </c>
      <c r="E110" s="14">
        <v>26040419</v>
      </c>
      <c r="F110" s="14">
        <v>86068366</v>
      </c>
    </row>
    <row r="111" spans="1:7" x14ac:dyDescent="0.25">
      <c r="A111" s="18" t="s">
        <v>99</v>
      </c>
      <c r="B111" s="10" t="s">
        <v>32</v>
      </c>
      <c r="C111" s="14">
        <v>4964607</v>
      </c>
      <c r="D111" s="14">
        <v>4898454</v>
      </c>
      <c r="E111" s="14">
        <v>3882573</v>
      </c>
      <c r="F111" s="14">
        <v>7380663</v>
      </c>
    </row>
    <row r="112" spans="1:7" x14ac:dyDescent="0.25">
      <c r="A112" s="18"/>
      <c r="B112" s="10"/>
      <c r="C112" s="14"/>
      <c r="D112" s="14"/>
      <c r="E112" s="14"/>
      <c r="F112" s="14"/>
    </row>
    <row r="113" spans="1:7" x14ac:dyDescent="0.25">
      <c r="A113" s="20" t="s">
        <v>100</v>
      </c>
      <c r="B113" s="21"/>
      <c r="C113" s="17">
        <v>11.4658333333333</v>
      </c>
      <c r="D113" s="25">
        <v>11.4922222222222</v>
      </c>
      <c r="E113" s="25">
        <v>6.7069999999999999</v>
      </c>
      <c r="F113" s="25">
        <v>11.6613333333333</v>
      </c>
    </row>
    <row r="114" spans="1:7" x14ac:dyDescent="0.25">
      <c r="A114" s="1"/>
      <c r="B114" s="1"/>
      <c r="C114" s="1"/>
      <c r="D114" s="1"/>
      <c r="E114" s="1"/>
      <c r="F114" s="1"/>
    </row>
    <row r="115" spans="1:7" x14ac:dyDescent="0.25">
      <c r="A115" s="1"/>
      <c r="B115" s="1"/>
      <c r="C115" s="1"/>
      <c r="D115" s="1"/>
      <c r="E115" s="1"/>
      <c r="F115" s="1"/>
    </row>
    <row r="116" spans="1:7" ht="15.75" x14ac:dyDescent="0.25">
      <c r="A116" s="34" t="s">
        <v>132</v>
      </c>
      <c r="B116" s="6"/>
      <c r="C116" s="6"/>
      <c r="D116" s="6"/>
      <c r="E116" s="6"/>
      <c r="F116" s="6"/>
      <c r="G116" s="33"/>
    </row>
    <row r="117" spans="1:7" x14ac:dyDescent="0.25">
      <c r="A117" s="13" t="s">
        <v>119</v>
      </c>
      <c r="B117" s="13"/>
      <c r="C117" s="1"/>
      <c r="D117" s="1"/>
      <c r="E117" s="1"/>
      <c r="F117" s="1"/>
    </row>
    <row r="118" spans="1:7" x14ac:dyDescent="0.25">
      <c r="A118" s="30" t="s">
        <v>101</v>
      </c>
      <c r="B118" s="31"/>
      <c r="C118" s="32">
        <v>2019</v>
      </c>
      <c r="D118" s="32">
        <v>2020</v>
      </c>
      <c r="E118" s="32">
        <v>2021</v>
      </c>
      <c r="F118" s="32">
        <v>2022</v>
      </c>
      <c r="G118" s="33"/>
    </row>
    <row r="119" spans="1:7" x14ac:dyDescent="0.25">
      <c r="A119" s="18" t="s">
        <v>122</v>
      </c>
      <c r="B119" s="10" t="s">
        <v>32</v>
      </c>
      <c r="C119" s="26">
        <f>C26/(C99+C100)</f>
        <v>1.4864949370634797</v>
      </c>
      <c r="D119" s="26">
        <f>D26/(D99+D100)</f>
        <v>1.6161166129985016</v>
      </c>
      <c r="E119" s="26">
        <f>E26/(E99+E100)</f>
        <v>1.5708908824443755</v>
      </c>
      <c r="F119" s="26">
        <f>F26/(F99+F100)</f>
        <v>2.0651683039087723</v>
      </c>
    </row>
    <row r="120" spans="1:7" x14ac:dyDescent="0.25">
      <c r="A120" s="18" t="s">
        <v>123</v>
      </c>
      <c r="B120" s="10" t="s">
        <v>32</v>
      </c>
      <c r="C120" s="26">
        <f>C27/(C99+C100)</f>
        <v>1.3616013717979953</v>
      </c>
      <c r="D120" s="26">
        <f>D27/(D99+D100)</f>
        <v>1.6159374189574689</v>
      </c>
      <c r="E120" s="26">
        <f>E27/(E99+E100)</f>
        <v>1.6286703379668694</v>
      </c>
      <c r="F120" s="26">
        <f>F27/(F99+F100)</f>
        <v>2.3558171326509583</v>
      </c>
    </row>
    <row r="121" spans="1:7" x14ac:dyDescent="0.25">
      <c r="A121" s="18" t="s">
        <v>124</v>
      </c>
      <c r="B121" s="10" t="s">
        <v>32</v>
      </c>
      <c r="C121" s="26">
        <f>C28/(C99+C100)</f>
        <v>7.1755031507724443E-2</v>
      </c>
      <c r="D121" s="26">
        <f>D28/(D99+D100)</f>
        <v>0.10618237451014292</v>
      </c>
      <c r="E121" s="26">
        <f>E28/(E99+E100)</f>
        <v>0.16338855087267398</v>
      </c>
      <c r="F121" s="26">
        <f>F28/(F99+F100)</f>
        <v>9.8079446314487881E-2</v>
      </c>
    </row>
    <row r="122" spans="1:7" x14ac:dyDescent="0.25">
      <c r="A122" s="18" t="s">
        <v>125</v>
      </c>
      <c r="B122" s="10" t="s">
        <v>32</v>
      </c>
      <c r="C122" s="26">
        <f>C29/(C99+C100)</f>
        <v>1.0839066116867193</v>
      </c>
      <c r="D122" s="26">
        <f>D29/(D99+D100)</f>
        <v>1.3322644723951129</v>
      </c>
      <c r="E122" s="26">
        <f>E29/(E99+E100)</f>
        <v>0.95873828662788119</v>
      </c>
      <c r="F122" s="26">
        <f>F29/(F99+F100)</f>
        <v>1.6509711822490898</v>
      </c>
    </row>
    <row r="123" spans="1:7" x14ac:dyDescent="0.25">
      <c r="A123" s="18" t="s">
        <v>126</v>
      </c>
      <c r="B123" s="10" t="s">
        <v>32</v>
      </c>
      <c r="C123" s="26">
        <f>C31/(C99+C100)</f>
        <v>1.738582218015233</v>
      </c>
      <c r="D123" s="26">
        <f>D31/(D99+D100)</f>
        <v>2.0564357674907789</v>
      </c>
      <c r="E123" s="26">
        <f>E31/(E99+E100)</f>
        <v>2.521799529244571</v>
      </c>
      <c r="F123" s="26">
        <f>F31/(F99+F100)</f>
        <v>1.8998059352888645</v>
      </c>
    </row>
    <row r="124" spans="1:7" x14ac:dyDescent="0.25">
      <c r="A124" s="18" t="s">
        <v>127</v>
      </c>
      <c r="B124" s="10" t="s">
        <v>32</v>
      </c>
      <c r="C124" s="26">
        <f>(C33+C32)/(C99+C100)</f>
        <v>0.70803837337105169</v>
      </c>
      <c r="D124" s="26">
        <f>(D33+D32)/(D99+D100)</f>
        <v>0.74303754610419548</v>
      </c>
      <c r="E124" s="26">
        <f>(E33+E32)/(E99+E100)</f>
        <v>0.62432251187991294</v>
      </c>
      <c r="F124" s="26">
        <f>(F33+F32)/(F99+F100)</f>
        <v>1.5067448650133957</v>
      </c>
    </row>
    <row r="125" spans="1:7" x14ac:dyDescent="0.25">
      <c r="A125" s="18" t="s">
        <v>128</v>
      </c>
      <c r="B125" s="10" t="s">
        <v>32</v>
      </c>
      <c r="C125" s="26">
        <f>C34/(C99+C100)</f>
        <v>0.4615472248801189</v>
      </c>
      <c r="D125" s="26">
        <f>D34/(D99+D100)</f>
        <v>0.34885252780659293</v>
      </c>
      <c r="E125" s="26">
        <f>E34/(E99+E100)</f>
        <v>0.48328107651996272</v>
      </c>
      <c r="F125" s="26">
        <f>F34/(F99+F100)</f>
        <v>0.64931407570241118</v>
      </c>
    </row>
    <row r="126" spans="1:7" x14ac:dyDescent="0.25">
      <c r="A126" s="18" t="s">
        <v>129</v>
      </c>
      <c r="B126" s="10" t="s">
        <v>32</v>
      </c>
      <c r="C126" s="26">
        <f>C35/(C99+C100)</f>
        <v>1.8488943435204475</v>
      </c>
      <c r="D126" s="26">
        <f>D35/(D99+D100)</f>
        <v>3.2642673124855923</v>
      </c>
      <c r="E126" s="26">
        <f>E35/(E99+E100)</f>
        <v>2.281549940045299</v>
      </c>
      <c r="F126" s="26">
        <f>F35/(F99+F100)</f>
        <v>3.2660766298000961</v>
      </c>
    </row>
    <row r="127" spans="1:7" x14ac:dyDescent="0.25">
      <c r="A127" s="18" t="s">
        <v>130</v>
      </c>
      <c r="B127" s="10" t="s">
        <v>32</v>
      </c>
      <c r="C127" s="26">
        <f>(C41-C40)/(C99+C100)</f>
        <v>0.13270007875742429</v>
      </c>
      <c r="D127" s="26">
        <f>(D41-D40)/(D99+D100)</f>
        <v>-3.9179786551982482E-2</v>
      </c>
      <c r="E127" s="26">
        <f>(E41-E40)/(E99+E100)</f>
        <v>3.8559310742994179E-2</v>
      </c>
      <c r="F127" s="26">
        <f>(F41-F40)/(F99+F100)</f>
        <v>0.54726660713059005</v>
      </c>
    </row>
    <row r="128" spans="1:7" x14ac:dyDescent="0.25">
      <c r="A128" s="43" t="s">
        <v>131</v>
      </c>
      <c r="B128" s="44" t="s">
        <v>32</v>
      </c>
      <c r="C128" s="37">
        <f>SUM(C119:C127)</f>
        <v>8.8935201906001939</v>
      </c>
      <c r="D128" s="37">
        <f>SUM(D119:D127)</f>
        <v>11.043914246196405</v>
      </c>
      <c r="E128" s="37">
        <f>SUM(E119:E127)</f>
        <v>10.271200426344539</v>
      </c>
      <c r="F128" s="37">
        <f>SUM(F119:F127)</f>
        <v>14.039244178058667</v>
      </c>
    </row>
    <row r="129" spans="1:6" x14ac:dyDescent="0.25">
      <c r="A129" s="13"/>
      <c r="B129" s="1"/>
      <c r="C129" s="26"/>
      <c r="D129" s="26"/>
      <c r="E129" s="26"/>
      <c r="F129" s="26"/>
    </row>
    <row r="130" spans="1:6" x14ac:dyDescent="0.25">
      <c r="A130" s="13"/>
      <c r="B130" s="1"/>
      <c r="C130" s="26"/>
      <c r="D130" s="26"/>
      <c r="E130" s="26"/>
      <c r="F130" s="26"/>
    </row>
  </sheetData>
  <pageMargins left="0.7" right="0.7" top="0.75" bottom="0.75" header="0.3" footer="0.3"/>
  <ignoredErrors>
    <ignoredError sqref="C86:D87 C90:D9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5"/>
  <sheetViews>
    <sheetView workbookViewId="0">
      <selection activeCell="A7" sqref="A7"/>
    </sheetView>
  </sheetViews>
  <sheetFormatPr baseColWidth="10" defaultRowHeight="15" x14ac:dyDescent="0.25"/>
  <cols>
    <col min="1" max="1" width="37.5703125" style="12" customWidth="1"/>
    <col min="2" max="2" width="3.5703125" style="12" bestFit="1" customWidth="1"/>
    <col min="3" max="3" width="11.42578125" style="12"/>
    <col min="4" max="6" width="12.140625" style="12" bestFit="1" customWidth="1"/>
    <col min="7" max="7" width="11.42578125" style="12"/>
  </cols>
  <sheetData>
    <row r="1" spans="1:7" ht="23.25" x14ac:dyDescent="0.35">
      <c r="A1" s="38" t="s">
        <v>104</v>
      </c>
      <c r="B1" s="6"/>
      <c r="C1" s="6"/>
      <c r="D1" s="6"/>
      <c r="E1" s="6"/>
      <c r="F1" s="6"/>
      <c r="G1" s="6"/>
    </row>
    <row r="2" spans="1:7" ht="18" x14ac:dyDescent="0.25">
      <c r="A2" s="39" t="s">
        <v>120</v>
      </c>
      <c r="B2" s="6"/>
      <c r="C2" s="6"/>
      <c r="D2" s="6"/>
      <c r="E2" s="6"/>
      <c r="F2" s="6"/>
      <c r="G2" s="6"/>
    </row>
    <row r="3" spans="1:7" x14ac:dyDescent="0.25">
      <c r="A3" s="9"/>
      <c r="B3" s="1"/>
      <c r="C3" s="1"/>
      <c r="D3" s="1"/>
      <c r="E3" s="1"/>
      <c r="F3" s="1"/>
      <c r="G3" s="1"/>
    </row>
    <row r="4" spans="1:7" x14ac:dyDescent="0.25">
      <c r="A4" s="40" t="s">
        <v>103</v>
      </c>
      <c r="B4" s="1"/>
      <c r="C4" s="1"/>
      <c r="D4" s="1"/>
      <c r="E4" s="1"/>
      <c r="F4" s="1"/>
      <c r="G4" s="1"/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" t="s">
        <v>139</v>
      </c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28" t="s">
        <v>112</v>
      </c>
      <c r="B9" s="29"/>
      <c r="C9" s="6"/>
      <c r="D9" s="6"/>
      <c r="E9" s="6"/>
      <c r="F9" s="6"/>
      <c r="G9" s="6"/>
    </row>
    <row r="10" spans="1:7" x14ac:dyDescent="0.25">
      <c r="A10" s="30" t="s">
        <v>25</v>
      </c>
      <c r="B10" s="31"/>
      <c r="C10" s="32" t="s">
        <v>134</v>
      </c>
      <c r="D10" s="32">
        <v>2020</v>
      </c>
      <c r="E10" s="32">
        <v>2021</v>
      </c>
      <c r="F10" s="32">
        <v>2022</v>
      </c>
      <c r="G10" s="33"/>
    </row>
    <row r="11" spans="1:7" x14ac:dyDescent="0.25">
      <c r="A11" s="13" t="s">
        <v>26</v>
      </c>
      <c r="B11" s="1" t="s">
        <v>27</v>
      </c>
      <c r="C11" s="1">
        <v>22</v>
      </c>
      <c r="D11" s="1">
        <v>26</v>
      </c>
      <c r="E11" s="1">
        <v>32</v>
      </c>
      <c r="F11" s="1">
        <v>35</v>
      </c>
    </row>
    <row r="12" spans="1:7" x14ac:dyDescent="0.25">
      <c r="A12" s="13" t="s">
        <v>28</v>
      </c>
      <c r="B12" s="1" t="s">
        <v>27</v>
      </c>
      <c r="C12" s="1">
        <v>65</v>
      </c>
      <c r="D12" s="1">
        <v>72</v>
      </c>
      <c r="E12" s="1">
        <v>79</v>
      </c>
      <c r="F12" s="1">
        <v>86</v>
      </c>
    </row>
    <row r="13" spans="1:7" x14ac:dyDescent="0.25">
      <c r="A13" s="15" t="s">
        <v>29</v>
      </c>
      <c r="B13" s="16" t="s">
        <v>27</v>
      </c>
      <c r="C13" s="17">
        <v>2.8636363636363638</v>
      </c>
      <c r="D13" s="17">
        <v>2.7692307692307692</v>
      </c>
      <c r="E13" s="17">
        <v>2.46875</v>
      </c>
      <c r="F13" s="17">
        <v>2.4571428571428573</v>
      </c>
    </row>
    <row r="14" spans="1:7" s="47" customFormat="1" ht="11.25" x14ac:dyDescent="0.2">
      <c r="A14" s="46" t="s">
        <v>135</v>
      </c>
      <c r="B14" s="46"/>
      <c r="C14" s="46"/>
      <c r="D14" s="46"/>
      <c r="E14" s="46"/>
      <c r="F14" s="46"/>
      <c r="G14" s="46"/>
    </row>
    <row r="17" spans="1:7" ht="15.75" x14ac:dyDescent="0.25">
      <c r="A17" s="34" t="s">
        <v>113</v>
      </c>
      <c r="B17" s="6"/>
      <c r="C17" s="6"/>
      <c r="D17" s="6"/>
      <c r="E17" s="6"/>
      <c r="F17" s="6"/>
      <c r="G17" s="6"/>
    </row>
    <row r="18" spans="1:7" x14ac:dyDescent="0.25">
      <c r="A18" s="13" t="s">
        <v>121</v>
      </c>
      <c r="B18" s="1"/>
      <c r="C18" s="1"/>
      <c r="D18" s="1"/>
      <c r="E18" s="1"/>
      <c r="F18" s="1"/>
      <c r="G18" s="1"/>
    </row>
    <row r="19" spans="1:7" x14ac:dyDescent="0.25">
      <c r="A19" s="30" t="s">
        <v>30</v>
      </c>
      <c r="B19" s="31"/>
      <c r="C19" s="32" t="s">
        <v>134</v>
      </c>
      <c r="D19" s="32">
        <v>2020</v>
      </c>
      <c r="E19" s="32">
        <v>2021</v>
      </c>
      <c r="F19" s="32">
        <v>2022</v>
      </c>
      <c r="G19" s="33"/>
    </row>
    <row r="20" spans="1:7" x14ac:dyDescent="0.25">
      <c r="A20" s="18" t="s">
        <v>31</v>
      </c>
      <c r="B20" s="10" t="s">
        <v>32</v>
      </c>
      <c r="C20" s="14">
        <v>131675806</v>
      </c>
      <c r="D20" s="14">
        <v>154955058</v>
      </c>
      <c r="E20" s="14">
        <v>136562501</v>
      </c>
      <c r="F20" s="14">
        <v>160872795</v>
      </c>
    </row>
    <row r="21" spans="1:7" x14ac:dyDescent="0.25">
      <c r="A21" s="18" t="s">
        <v>33</v>
      </c>
      <c r="B21" s="10" t="s">
        <v>32</v>
      </c>
      <c r="C21" s="14">
        <v>2306324</v>
      </c>
      <c r="D21" s="14">
        <v>1978192</v>
      </c>
      <c r="E21" s="14">
        <v>2292699</v>
      </c>
      <c r="F21" s="14">
        <v>2454649</v>
      </c>
    </row>
    <row r="22" spans="1:7" x14ac:dyDescent="0.25">
      <c r="A22" s="18" t="s">
        <v>34</v>
      </c>
      <c r="B22" s="10" t="s">
        <v>32</v>
      </c>
      <c r="C22" s="14">
        <v>1818182</v>
      </c>
      <c r="D22" s="14">
        <v>341385</v>
      </c>
      <c r="E22" s="14">
        <v>1626844</v>
      </c>
      <c r="F22" s="14">
        <v>1093600</v>
      </c>
    </row>
    <row r="23" spans="1:7" x14ac:dyDescent="0.25">
      <c r="A23" s="18" t="s">
        <v>35</v>
      </c>
      <c r="B23" s="10" t="s">
        <v>32</v>
      </c>
      <c r="C23" s="14">
        <v>129233</v>
      </c>
      <c r="D23" s="14">
        <v>0</v>
      </c>
      <c r="E23" s="14">
        <v>762616</v>
      </c>
      <c r="F23" s="14">
        <v>302529</v>
      </c>
    </row>
    <row r="24" spans="1:7" x14ac:dyDescent="0.25">
      <c r="A24" s="18" t="s">
        <v>36</v>
      </c>
      <c r="B24" s="10" t="s">
        <v>32</v>
      </c>
      <c r="C24" s="14">
        <v>5157220</v>
      </c>
      <c r="D24" s="14">
        <v>4637834</v>
      </c>
      <c r="E24" s="14">
        <v>942510</v>
      </c>
      <c r="F24" s="14">
        <v>1508598</v>
      </c>
    </row>
    <row r="25" spans="1:7" x14ac:dyDescent="0.25">
      <c r="A25" s="18" t="s">
        <v>37</v>
      </c>
      <c r="B25" s="10" t="s">
        <v>32</v>
      </c>
      <c r="C25" s="35">
        <v>141086765</v>
      </c>
      <c r="D25" s="35">
        <v>161912469</v>
      </c>
      <c r="E25" s="35">
        <v>142187169</v>
      </c>
      <c r="F25" s="35">
        <v>166232172</v>
      </c>
    </row>
    <row r="26" spans="1:7" x14ac:dyDescent="0.25">
      <c r="A26" s="18"/>
      <c r="B26" s="10"/>
      <c r="C26" s="14"/>
      <c r="D26" s="14"/>
      <c r="E26" s="14"/>
      <c r="F26" s="14"/>
    </row>
    <row r="27" spans="1:7" x14ac:dyDescent="0.25">
      <c r="A27" s="18" t="s">
        <v>38</v>
      </c>
      <c r="B27" s="10" t="s">
        <v>32</v>
      </c>
      <c r="C27" s="14">
        <v>19367020</v>
      </c>
      <c r="D27" s="14">
        <v>18645430</v>
      </c>
      <c r="E27" s="14">
        <v>19289411</v>
      </c>
      <c r="F27" s="14">
        <v>18790216</v>
      </c>
    </row>
    <row r="28" spans="1:7" x14ac:dyDescent="0.25">
      <c r="A28" s="18" t="s">
        <v>39</v>
      </c>
      <c r="B28" s="10" t="s">
        <v>32</v>
      </c>
      <c r="C28" s="14">
        <v>22487058</v>
      </c>
      <c r="D28" s="14">
        <v>26517819</v>
      </c>
      <c r="E28" s="14">
        <v>21933511</v>
      </c>
      <c r="F28" s="14">
        <v>27675813</v>
      </c>
    </row>
    <row r="29" spans="1:7" x14ac:dyDescent="0.25">
      <c r="A29" s="18" t="s">
        <v>40</v>
      </c>
      <c r="B29" s="10" t="s">
        <v>32</v>
      </c>
      <c r="C29" s="14">
        <v>1232465</v>
      </c>
      <c r="D29" s="14">
        <v>1493432</v>
      </c>
      <c r="E29" s="14">
        <v>1458277</v>
      </c>
      <c r="F29" s="14">
        <v>1610189</v>
      </c>
    </row>
    <row r="30" spans="1:7" x14ac:dyDescent="0.25">
      <c r="A30" s="18" t="s">
        <v>41</v>
      </c>
      <c r="B30" s="10" t="s">
        <v>32</v>
      </c>
      <c r="C30" s="14">
        <v>15885909</v>
      </c>
      <c r="D30" s="14">
        <v>21108835</v>
      </c>
      <c r="E30" s="14">
        <v>19341176</v>
      </c>
      <c r="F30" s="14">
        <v>20790729</v>
      </c>
    </row>
    <row r="31" spans="1:7" x14ac:dyDescent="0.25">
      <c r="A31" s="18" t="s">
        <v>42</v>
      </c>
      <c r="B31" s="10" t="s">
        <v>32</v>
      </c>
      <c r="C31" s="14">
        <v>15217909</v>
      </c>
      <c r="D31" s="14">
        <v>2762991</v>
      </c>
      <c r="E31" s="14">
        <v>3694930</v>
      </c>
      <c r="F31" s="14">
        <v>-4299712</v>
      </c>
    </row>
    <row r="32" spans="1:7" x14ac:dyDescent="0.25">
      <c r="A32" s="18" t="s">
        <v>43</v>
      </c>
      <c r="B32" s="10" t="s">
        <v>32</v>
      </c>
      <c r="C32" s="14">
        <v>21709232</v>
      </c>
      <c r="D32" s="14">
        <v>20967753</v>
      </c>
      <c r="E32" s="14">
        <v>20968729</v>
      </c>
      <c r="F32" s="14">
        <v>20917447</v>
      </c>
    </row>
    <row r="33" spans="1:7" x14ac:dyDescent="0.25">
      <c r="A33" s="18" t="s">
        <v>44</v>
      </c>
      <c r="B33" s="10" t="s">
        <v>32</v>
      </c>
      <c r="C33" s="14">
        <v>0</v>
      </c>
      <c r="D33" s="14">
        <v>0</v>
      </c>
      <c r="E33" s="14">
        <v>0</v>
      </c>
      <c r="F33" s="14">
        <v>0</v>
      </c>
    </row>
    <row r="34" spans="1:7" x14ac:dyDescent="0.25">
      <c r="A34" s="18" t="s">
        <v>45</v>
      </c>
      <c r="B34" s="10" t="s">
        <v>32</v>
      </c>
      <c r="C34" s="14">
        <v>17588474</v>
      </c>
      <c r="D34" s="14">
        <v>19629374</v>
      </c>
      <c r="E34" s="14">
        <v>15431259</v>
      </c>
      <c r="F34" s="14">
        <v>16416287</v>
      </c>
    </row>
    <row r="35" spans="1:7" x14ac:dyDescent="0.25">
      <c r="A35" s="18" t="s">
        <v>46</v>
      </c>
      <c r="B35" s="10" t="s">
        <v>32</v>
      </c>
      <c r="C35" s="14">
        <v>9268242</v>
      </c>
      <c r="D35" s="14">
        <v>6801241</v>
      </c>
      <c r="E35" s="14">
        <v>8443506</v>
      </c>
      <c r="F35" s="14">
        <v>13096879</v>
      </c>
    </row>
    <row r="36" spans="1:7" x14ac:dyDescent="0.25">
      <c r="A36" s="18" t="s">
        <v>47</v>
      </c>
      <c r="B36" s="10" t="s">
        <v>32</v>
      </c>
      <c r="C36" s="14">
        <v>26348412</v>
      </c>
      <c r="D36" s="14">
        <v>26757588</v>
      </c>
      <c r="E36" s="14">
        <v>23443545</v>
      </c>
      <c r="F36" s="14">
        <v>25967746</v>
      </c>
    </row>
    <row r="37" spans="1:7" x14ac:dyDescent="0.25">
      <c r="A37" s="18" t="s">
        <v>48</v>
      </c>
      <c r="B37" s="10" t="s">
        <v>32</v>
      </c>
      <c r="C37" s="35">
        <v>118668904</v>
      </c>
      <c r="D37" s="35">
        <v>139158481</v>
      </c>
      <c r="E37" s="35">
        <v>126614483</v>
      </c>
      <c r="F37" s="35">
        <v>149565018</v>
      </c>
    </row>
    <row r="38" spans="1:7" x14ac:dyDescent="0.25">
      <c r="A38" s="18"/>
      <c r="B38" s="10"/>
      <c r="C38" s="19"/>
      <c r="D38" s="19"/>
      <c r="E38" s="19"/>
      <c r="F38" s="19"/>
    </row>
    <row r="39" spans="1:7" x14ac:dyDescent="0.25">
      <c r="A39" s="18" t="s">
        <v>49</v>
      </c>
      <c r="B39" s="10" t="s">
        <v>32</v>
      </c>
      <c r="C39" s="35">
        <v>22417861</v>
      </c>
      <c r="D39" s="35">
        <v>22753988</v>
      </c>
      <c r="E39" s="35">
        <v>15572685</v>
      </c>
      <c r="F39" s="35">
        <v>16667154</v>
      </c>
    </row>
    <row r="40" spans="1:7" x14ac:dyDescent="0.25">
      <c r="A40" s="18"/>
      <c r="B40" s="10"/>
      <c r="C40" s="14"/>
      <c r="D40" s="14"/>
      <c r="E40" s="14"/>
      <c r="F40" s="14"/>
    </row>
    <row r="41" spans="1:7" x14ac:dyDescent="0.25">
      <c r="A41" s="18" t="s">
        <v>50</v>
      </c>
      <c r="B41" s="10" t="s">
        <v>32</v>
      </c>
      <c r="C41" s="14">
        <v>2508008</v>
      </c>
      <c r="D41" s="14">
        <v>4152402</v>
      </c>
      <c r="E41" s="14">
        <v>2438963</v>
      </c>
      <c r="F41" s="14">
        <v>1553546</v>
      </c>
    </row>
    <row r="42" spans="1:7" x14ac:dyDescent="0.25">
      <c r="A42" s="18" t="s">
        <v>51</v>
      </c>
      <c r="B42" s="10" t="s">
        <v>32</v>
      </c>
      <c r="C42" s="14">
        <v>10798817</v>
      </c>
      <c r="D42" s="14">
        <v>8878730</v>
      </c>
      <c r="E42" s="14">
        <v>4145636</v>
      </c>
      <c r="F42" s="14">
        <v>6572352</v>
      </c>
    </row>
    <row r="43" spans="1:7" x14ac:dyDescent="0.25">
      <c r="A43" s="18" t="s">
        <v>52</v>
      </c>
      <c r="B43" s="10" t="s">
        <v>32</v>
      </c>
      <c r="C43" s="19">
        <v>-8290808</v>
      </c>
      <c r="D43" s="19">
        <v>-4726328</v>
      </c>
      <c r="E43" s="19">
        <v>-1706673</v>
      </c>
      <c r="F43" s="19">
        <v>-5018806</v>
      </c>
    </row>
    <row r="44" spans="1:7" x14ac:dyDescent="0.25">
      <c r="A44" s="18"/>
      <c r="B44" s="10"/>
      <c r="C44" s="19"/>
      <c r="D44" s="19"/>
      <c r="E44" s="19"/>
      <c r="F44" s="19"/>
    </row>
    <row r="45" spans="1:7" x14ac:dyDescent="0.25">
      <c r="A45" s="20" t="s">
        <v>53</v>
      </c>
      <c r="B45" s="21" t="s">
        <v>32</v>
      </c>
      <c r="C45" s="35">
        <v>14127053</v>
      </c>
      <c r="D45" s="35">
        <v>18027660</v>
      </c>
      <c r="E45" s="35">
        <v>13866012</v>
      </c>
      <c r="F45" s="35">
        <v>11648348</v>
      </c>
    </row>
    <row r="46" spans="1:7" s="47" customFormat="1" ht="11.25" x14ac:dyDescent="0.2">
      <c r="A46" s="46" t="s">
        <v>135</v>
      </c>
      <c r="B46" s="46"/>
      <c r="C46" s="46"/>
      <c r="D46" s="46"/>
      <c r="E46" s="46"/>
      <c r="F46" s="46"/>
      <c r="G46" s="46"/>
    </row>
    <row r="49" spans="1:7" ht="15.75" x14ac:dyDescent="0.25">
      <c r="A49" s="34" t="s">
        <v>115</v>
      </c>
      <c r="B49" s="33"/>
      <c r="C49" s="33"/>
      <c r="D49" s="33"/>
      <c r="E49" s="33"/>
      <c r="F49" s="33"/>
      <c r="G49" s="33"/>
    </row>
    <row r="50" spans="1:7" x14ac:dyDescent="0.25">
      <c r="A50" s="13" t="s">
        <v>121</v>
      </c>
    </row>
    <row r="51" spans="1:7" x14ac:dyDescent="0.25">
      <c r="A51" s="30" t="s">
        <v>54</v>
      </c>
      <c r="B51" s="31"/>
      <c r="C51" s="32" t="s">
        <v>134</v>
      </c>
      <c r="D51" s="32">
        <v>2020</v>
      </c>
      <c r="E51" s="32">
        <v>2021</v>
      </c>
      <c r="F51" s="32">
        <v>2022</v>
      </c>
      <c r="G51" s="33"/>
    </row>
    <row r="52" spans="1:7" x14ac:dyDescent="0.25">
      <c r="A52" s="13" t="s">
        <v>55</v>
      </c>
      <c r="B52" s="11"/>
      <c r="C52" s="22"/>
      <c r="D52" s="22"/>
      <c r="E52" s="22"/>
      <c r="F52" s="22"/>
    </row>
    <row r="53" spans="1:7" x14ac:dyDescent="0.25">
      <c r="A53" s="13" t="s">
        <v>56</v>
      </c>
      <c r="B53" s="1" t="s">
        <v>32</v>
      </c>
      <c r="C53" s="19">
        <v>1711926</v>
      </c>
      <c r="D53" s="19">
        <v>1137870</v>
      </c>
      <c r="E53" s="19">
        <v>1559341</v>
      </c>
      <c r="F53" s="19">
        <v>2077753</v>
      </c>
    </row>
    <row r="54" spans="1:7" x14ac:dyDescent="0.25">
      <c r="A54" s="13"/>
      <c r="B54" s="1"/>
      <c r="C54" s="14"/>
      <c r="D54" s="14"/>
      <c r="E54" s="14"/>
      <c r="F54" s="14"/>
    </row>
    <row r="55" spans="1:7" x14ac:dyDescent="0.25">
      <c r="A55" s="13" t="s">
        <v>57</v>
      </c>
      <c r="B55" s="1" t="s">
        <v>32</v>
      </c>
      <c r="C55" s="14">
        <v>204422661</v>
      </c>
      <c r="D55" s="14">
        <v>205739945</v>
      </c>
      <c r="E55" s="14">
        <v>146635088</v>
      </c>
      <c r="F55" s="14">
        <v>179065998</v>
      </c>
    </row>
    <row r="56" spans="1:7" x14ac:dyDescent="0.25">
      <c r="A56" s="13" t="s">
        <v>58</v>
      </c>
      <c r="B56" s="1" t="s">
        <v>32</v>
      </c>
      <c r="C56" s="14">
        <v>84176871</v>
      </c>
      <c r="D56" s="14">
        <v>77962730</v>
      </c>
      <c r="E56" s="14">
        <v>59665501</v>
      </c>
      <c r="F56" s="14">
        <v>59723513</v>
      </c>
    </row>
    <row r="57" spans="1:7" x14ac:dyDescent="0.25">
      <c r="A57" s="13" t="s">
        <v>59</v>
      </c>
      <c r="B57" s="1" t="s">
        <v>32</v>
      </c>
      <c r="C57" s="14">
        <v>1531401</v>
      </c>
      <c r="D57" s="14">
        <v>2969132</v>
      </c>
      <c r="E57" s="14">
        <v>2108355</v>
      </c>
      <c r="F57" s="14">
        <v>1376320</v>
      </c>
    </row>
    <row r="58" spans="1:7" x14ac:dyDescent="0.25">
      <c r="A58" s="13" t="s">
        <v>60</v>
      </c>
      <c r="B58" s="1" t="s">
        <v>32</v>
      </c>
      <c r="C58" s="19">
        <v>290130933</v>
      </c>
      <c r="D58" s="19">
        <v>286671807</v>
      </c>
      <c r="E58" s="19">
        <v>208408943</v>
      </c>
      <c r="F58" s="19">
        <v>240165831</v>
      </c>
    </row>
    <row r="59" spans="1:7" x14ac:dyDescent="0.25">
      <c r="A59" s="13"/>
      <c r="B59" s="1"/>
      <c r="C59" s="14"/>
      <c r="D59" s="14"/>
      <c r="E59" s="14"/>
      <c r="F59" s="14"/>
    </row>
    <row r="60" spans="1:7" x14ac:dyDescent="0.25">
      <c r="A60" s="13" t="s">
        <v>61</v>
      </c>
      <c r="B60" s="1" t="s">
        <v>32</v>
      </c>
      <c r="C60" s="19">
        <v>12386099</v>
      </c>
      <c r="D60" s="19">
        <v>14363130</v>
      </c>
      <c r="E60" s="19">
        <v>8202733</v>
      </c>
      <c r="F60" s="19">
        <v>5879235</v>
      </c>
    </row>
    <row r="61" spans="1:7" x14ac:dyDescent="0.25">
      <c r="A61" s="13"/>
      <c r="B61" s="1"/>
      <c r="C61" s="14"/>
      <c r="D61" s="14"/>
      <c r="E61" s="14"/>
      <c r="F61" s="14"/>
    </row>
    <row r="62" spans="1:7" x14ac:dyDescent="0.25">
      <c r="A62" s="13" t="s">
        <v>62</v>
      </c>
      <c r="B62" s="1" t="s">
        <v>32</v>
      </c>
      <c r="C62" s="35">
        <v>304228958</v>
      </c>
      <c r="D62" s="35">
        <v>302172807</v>
      </c>
      <c r="E62" s="35">
        <v>218171017</v>
      </c>
      <c r="F62" s="35">
        <v>248122819</v>
      </c>
    </row>
    <row r="63" spans="1:7" x14ac:dyDescent="0.25">
      <c r="A63" s="13"/>
      <c r="B63" s="1"/>
      <c r="C63" s="14"/>
      <c r="D63" s="14"/>
      <c r="E63" s="14"/>
      <c r="F63" s="14"/>
    </row>
    <row r="64" spans="1:7" x14ac:dyDescent="0.25">
      <c r="A64" s="13" t="s">
        <v>63</v>
      </c>
      <c r="B64" s="1"/>
      <c r="C64" s="14"/>
      <c r="D64" s="14"/>
      <c r="E64" s="14"/>
      <c r="F64" s="14"/>
    </row>
    <row r="65" spans="1:6" x14ac:dyDescent="0.25">
      <c r="A65" s="13" t="s">
        <v>64</v>
      </c>
      <c r="B65" s="1" t="s">
        <v>32</v>
      </c>
      <c r="C65" s="14">
        <v>45137019</v>
      </c>
      <c r="D65" s="14">
        <v>47277290</v>
      </c>
      <c r="E65" s="14">
        <v>36479892</v>
      </c>
      <c r="F65" s="14">
        <v>38227186</v>
      </c>
    </row>
    <row r="66" spans="1:6" x14ac:dyDescent="0.25">
      <c r="A66" s="13" t="s">
        <v>65</v>
      </c>
      <c r="B66" s="1" t="s">
        <v>32</v>
      </c>
      <c r="C66" s="14">
        <v>18361335</v>
      </c>
      <c r="D66" s="14">
        <v>20908418</v>
      </c>
      <c r="E66" s="14">
        <v>16981713</v>
      </c>
      <c r="F66" s="14">
        <v>24352374</v>
      </c>
    </row>
    <row r="67" spans="1:6" x14ac:dyDescent="0.25">
      <c r="A67" s="13" t="s">
        <v>66</v>
      </c>
      <c r="B67" s="1" t="s">
        <v>32</v>
      </c>
      <c r="C67" s="14">
        <v>4589088</v>
      </c>
      <c r="D67" s="14">
        <v>9704351</v>
      </c>
      <c r="E67" s="14">
        <v>7050612</v>
      </c>
      <c r="F67" s="14">
        <v>6197687</v>
      </c>
    </row>
    <row r="68" spans="1:6" x14ac:dyDescent="0.25">
      <c r="A68" s="13" t="s">
        <v>67</v>
      </c>
      <c r="B68" s="1" t="s">
        <v>32</v>
      </c>
      <c r="C68" s="36">
        <v>68087441</v>
      </c>
      <c r="D68" s="36">
        <v>77890059</v>
      </c>
      <c r="E68" s="36">
        <v>60512217</v>
      </c>
      <c r="F68" s="36">
        <v>68777248</v>
      </c>
    </row>
    <row r="69" spans="1:6" x14ac:dyDescent="0.25">
      <c r="A69" s="13"/>
      <c r="B69" s="1"/>
      <c r="C69" s="23"/>
      <c r="D69" s="23"/>
      <c r="E69" s="23"/>
      <c r="F69" s="23"/>
    </row>
    <row r="70" spans="1:6" x14ac:dyDescent="0.25">
      <c r="A70" s="13" t="s">
        <v>68</v>
      </c>
      <c r="B70" s="1" t="s">
        <v>32</v>
      </c>
      <c r="C70" s="35">
        <v>372316399</v>
      </c>
      <c r="D70" s="35">
        <v>380062866</v>
      </c>
      <c r="E70" s="35">
        <v>278683234</v>
      </c>
      <c r="F70" s="35">
        <v>316900068</v>
      </c>
    </row>
    <row r="71" spans="1:6" x14ac:dyDescent="0.25">
      <c r="A71" s="13"/>
      <c r="B71" s="1"/>
      <c r="C71" s="14"/>
      <c r="D71" s="14"/>
      <c r="E71" s="14"/>
      <c r="F71" s="14"/>
    </row>
    <row r="72" spans="1:6" x14ac:dyDescent="0.25">
      <c r="A72" s="13" t="s">
        <v>69</v>
      </c>
      <c r="B72" s="1"/>
      <c r="C72" s="14"/>
      <c r="D72" s="14"/>
      <c r="E72" s="14"/>
      <c r="F72" s="14"/>
    </row>
    <row r="73" spans="1:6" x14ac:dyDescent="0.25">
      <c r="A73" s="13" t="s">
        <v>70</v>
      </c>
      <c r="B73" s="1" t="s">
        <v>32</v>
      </c>
      <c r="C73" s="35">
        <v>116702120</v>
      </c>
      <c r="D73" s="35">
        <v>128620323</v>
      </c>
      <c r="E73" s="35">
        <v>108039896</v>
      </c>
      <c r="F73" s="35">
        <v>120537871</v>
      </c>
    </row>
    <row r="74" spans="1:6" x14ac:dyDescent="0.25">
      <c r="A74" s="13"/>
      <c r="B74" s="1"/>
      <c r="C74" s="14"/>
      <c r="D74" s="14"/>
      <c r="E74" s="14"/>
      <c r="F74" s="14"/>
    </row>
    <row r="75" spans="1:6" x14ac:dyDescent="0.25">
      <c r="A75" s="13" t="s">
        <v>71</v>
      </c>
      <c r="B75" s="1"/>
      <c r="C75" s="14"/>
      <c r="D75" s="14"/>
      <c r="E75" s="14"/>
      <c r="F75" s="14"/>
    </row>
    <row r="76" spans="1:6" x14ac:dyDescent="0.25">
      <c r="A76" s="13" t="s">
        <v>72</v>
      </c>
      <c r="B76" s="1" t="s">
        <v>32</v>
      </c>
      <c r="C76" s="14">
        <v>13005362</v>
      </c>
      <c r="D76" s="14">
        <v>14523612</v>
      </c>
      <c r="E76" s="14">
        <v>9099452</v>
      </c>
      <c r="F76" s="14">
        <v>10797957</v>
      </c>
    </row>
    <row r="77" spans="1:6" x14ac:dyDescent="0.25">
      <c r="A77" s="13" t="s">
        <v>73</v>
      </c>
      <c r="B77" s="1" t="s">
        <v>32</v>
      </c>
      <c r="C77" s="14">
        <v>201337116</v>
      </c>
      <c r="D77" s="14">
        <v>185770728</v>
      </c>
      <c r="E77" s="14">
        <v>125655016</v>
      </c>
      <c r="F77" s="14">
        <v>148142076</v>
      </c>
    </row>
    <row r="78" spans="1:6" x14ac:dyDescent="0.25">
      <c r="A78" s="13" t="s">
        <v>74</v>
      </c>
      <c r="B78" s="1" t="s">
        <v>32</v>
      </c>
      <c r="C78" s="14">
        <v>41271801</v>
      </c>
      <c r="D78" s="14">
        <v>51148202</v>
      </c>
      <c r="E78" s="14">
        <v>35888870</v>
      </c>
      <c r="F78" s="14">
        <v>37422164</v>
      </c>
    </row>
    <row r="79" spans="1:6" x14ac:dyDescent="0.25">
      <c r="A79" s="13" t="s">
        <v>75</v>
      </c>
      <c r="B79" s="1" t="s">
        <v>32</v>
      </c>
      <c r="C79" s="36">
        <v>255614279</v>
      </c>
      <c r="D79" s="36">
        <v>251442543</v>
      </c>
      <c r="E79" s="36">
        <v>170643338</v>
      </c>
      <c r="F79" s="36">
        <v>196362197</v>
      </c>
    </row>
    <row r="80" spans="1:6" x14ac:dyDescent="0.25">
      <c r="A80" s="13"/>
      <c r="B80" s="1"/>
      <c r="C80" s="23"/>
      <c r="D80" s="23"/>
      <c r="E80" s="23"/>
      <c r="F80" s="23"/>
    </row>
    <row r="81" spans="1:7" x14ac:dyDescent="0.25">
      <c r="A81" s="15" t="s">
        <v>76</v>
      </c>
      <c r="B81" s="16" t="s">
        <v>32</v>
      </c>
      <c r="C81" s="35">
        <v>372316399</v>
      </c>
      <c r="D81" s="35">
        <v>380062866</v>
      </c>
      <c r="E81" s="35">
        <v>278683234</v>
      </c>
      <c r="F81" s="35">
        <v>316900068</v>
      </c>
    </row>
    <row r="82" spans="1:7" s="47" customFormat="1" ht="11.25" x14ac:dyDescent="0.2">
      <c r="A82" s="46" t="s">
        <v>135</v>
      </c>
      <c r="B82" s="46"/>
      <c r="C82" s="46"/>
      <c r="D82" s="46"/>
      <c r="E82" s="46"/>
      <c r="F82" s="46"/>
      <c r="G82" s="46"/>
    </row>
    <row r="85" spans="1:7" ht="15.75" x14ac:dyDescent="0.25">
      <c r="A85" s="34" t="s">
        <v>116</v>
      </c>
      <c r="B85" s="6"/>
      <c r="C85" s="6"/>
      <c r="D85" s="6"/>
      <c r="E85" s="6"/>
      <c r="F85" s="6"/>
      <c r="G85" s="33"/>
    </row>
    <row r="86" spans="1:7" x14ac:dyDescent="0.25">
      <c r="A86" s="13" t="s">
        <v>121</v>
      </c>
      <c r="B86" s="1"/>
      <c r="C86" s="1"/>
      <c r="D86" s="1"/>
      <c r="E86" s="1"/>
      <c r="F86" s="1"/>
    </row>
    <row r="87" spans="1:7" x14ac:dyDescent="0.25">
      <c r="A87" s="30" t="s">
        <v>77</v>
      </c>
      <c r="B87" s="31"/>
      <c r="C87" s="32" t="s">
        <v>134</v>
      </c>
      <c r="D87" s="32">
        <v>2020</v>
      </c>
      <c r="E87" s="32">
        <v>2021</v>
      </c>
      <c r="F87" s="32">
        <v>2022</v>
      </c>
      <c r="G87" s="33"/>
    </row>
    <row r="88" spans="1:7" x14ac:dyDescent="0.25">
      <c r="A88" s="18" t="s">
        <v>78</v>
      </c>
      <c r="B88" s="10" t="s">
        <v>79</v>
      </c>
      <c r="C88" s="24">
        <f>((C39+C41)/C70)*100</f>
        <v>6.6948082509790288</v>
      </c>
      <c r="D88" s="24">
        <f>((D39+D41)/D70)*100</f>
        <v>7.0794577442353974</v>
      </c>
      <c r="E88" s="24">
        <f>((E39+E41)/E70)*100</f>
        <v>6.4631258011021933</v>
      </c>
      <c r="F88" s="24">
        <f>((F39+F41)/F70)*100</f>
        <v>5.7496674314377234</v>
      </c>
    </row>
    <row r="89" spans="1:7" x14ac:dyDescent="0.25">
      <c r="A89" s="18" t="s">
        <v>80</v>
      </c>
      <c r="B89" s="10" t="s">
        <v>79</v>
      </c>
      <c r="C89" s="24">
        <f>(C39/C25)*100</f>
        <v>15.889414574074328</v>
      </c>
      <c r="D89" s="24">
        <f>(D39/D25)*100</f>
        <v>14.05326479210196</v>
      </c>
      <c r="E89" s="24">
        <f>(E39/E25)*100</f>
        <v>10.952243517838097</v>
      </c>
      <c r="F89" s="24">
        <f>(F39/F25)*100</f>
        <v>10.026430984731403</v>
      </c>
    </row>
    <row r="90" spans="1:7" x14ac:dyDescent="0.25">
      <c r="A90" s="18" t="s">
        <v>81</v>
      </c>
      <c r="B90" s="10" t="s">
        <v>79</v>
      </c>
      <c r="C90" s="24">
        <f>((C39+C41)/C114)*100</f>
        <v>16.505206348576969</v>
      </c>
      <c r="D90" s="24">
        <f>((D39+D41)/D114)*100</f>
        <v>16.812540071045543</v>
      </c>
      <c r="E90" s="24">
        <f>((E39+E41)/E114)*100</f>
        <v>12.49273557712992</v>
      </c>
      <c r="F90" s="24">
        <f>((F39+F41)/F114)*100</f>
        <v>11.379308286043987</v>
      </c>
    </row>
    <row r="91" spans="1:7" x14ac:dyDescent="0.25">
      <c r="A91" s="18" t="s">
        <v>82</v>
      </c>
      <c r="B91" s="10" t="s">
        <v>79</v>
      </c>
      <c r="C91" s="24">
        <f>(C68/C78)*100</f>
        <v>164.97327315568322</v>
      </c>
      <c r="D91" s="24">
        <f>(D68/D78)*100</f>
        <v>152.28308318638454</v>
      </c>
      <c r="E91" s="24">
        <f>(E68/E78)*100</f>
        <v>168.60998131175486</v>
      </c>
      <c r="F91" s="24">
        <f>(F68/F78)*100</f>
        <v>183.78746883798595</v>
      </c>
    </row>
    <row r="92" spans="1:7" x14ac:dyDescent="0.25">
      <c r="A92" s="18" t="s">
        <v>83</v>
      </c>
      <c r="B92" s="10" t="s">
        <v>79</v>
      </c>
      <c r="C92" s="24">
        <f>((C68-C65)/C78)*100</f>
        <v>55.607997334548109</v>
      </c>
      <c r="D92" s="24">
        <f>((D68-D65)/D78)*100</f>
        <v>59.851114610050224</v>
      </c>
      <c r="E92" s="24">
        <f>((E68-E65)/E78)*100</f>
        <v>66.963169918696238</v>
      </c>
      <c r="F92" s="24">
        <f>((F68-F65)/F78)*100</f>
        <v>81.636278436490201</v>
      </c>
    </row>
    <row r="93" spans="1:7" x14ac:dyDescent="0.25">
      <c r="A93" s="18" t="s">
        <v>84</v>
      </c>
      <c r="B93" s="10" t="s">
        <v>79</v>
      </c>
      <c r="C93" s="24">
        <f>((C39+C41)/C42)*100</f>
        <v>230.82036671239078</v>
      </c>
      <c r="D93" s="24">
        <f>((D39+D41)/D42)*100</f>
        <v>303.04322802923389</v>
      </c>
      <c r="E93" s="24">
        <f>((E39+E41)/E42)*100</f>
        <v>434.47249107253992</v>
      </c>
      <c r="F93" s="24">
        <f>((F39+F41)/F42)*100</f>
        <v>277.23256453701811</v>
      </c>
    </row>
    <row r="94" spans="1:7" x14ac:dyDescent="0.25">
      <c r="A94" s="18" t="s">
        <v>85</v>
      </c>
      <c r="B94" s="10" t="s">
        <v>79</v>
      </c>
      <c r="C94" s="24">
        <f>(C73/C81)*100</f>
        <v>31.344877720521787</v>
      </c>
      <c r="D94" s="24">
        <f>(D73/D81)*100</f>
        <v>33.841854731474868</v>
      </c>
      <c r="E94" s="24">
        <f>(E73/E81)*100</f>
        <v>38.767992767013752</v>
      </c>
      <c r="F94" s="24">
        <f>(F73/F81)*100</f>
        <v>38.036555738448122</v>
      </c>
    </row>
    <row r="95" spans="1:7" x14ac:dyDescent="0.25">
      <c r="A95" s="18" t="s">
        <v>86</v>
      </c>
      <c r="B95" s="10" t="s">
        <v>79</v>
      </c>
      <c r="C95" s="24">
        <f>(C78/C81)*100</f>
        <v>11.085141860753762</v>
      </c>
      <c r="D95" s="24">
        <f>(D78/D81)*100</f>
        <v>13.457826737537678</v>
      </c>
      <c r="E95" s="24">
        <f>(E78/E81)*100</f>
        <v>12.878015474730711</v>
      </c>
      <c r="F95" s="24">
        <f>(F78/F81)*100</f>
        <v>11.808821700852395</v>
      </c>
    </row>
    <row r="96" spans="1:7" x14ac:dyDescent="0.25">
      <c r="A96" s="20" t="s">
        <v>87</v>
      </c>
      <c r="B96" s="21" t="s">
        <v>79</v>
      </c>
      <c r="C96" s="25">
        <f>((C77+C76)/C81)*100</f>
        <v>57.569980418724455</v>
      </c>
      <c r="D96" s="25">
        <f>((D77+D76)/D81)*100</f>
        <v>52.700318267873079</v>
      </c>
      <c r="E96" s="25">
        <f>((E77+E76)/E81)*100</f>
        <v>48.353991758255539</v>
      </c>
      <c r="F96" s="25">
        <f>((F77+F76)/F81)*100</f>
        <v>50.15462256069948</v>
      </c>
    </row>
    <row r="97" spans="1:7" s="47" customFormat="1" ht="11.25" x14ac:dyDescent="0.2">
      <c r="A97" s="46" t="s">
        <v>135</v>
      </c>
      <c r="B97" s="46"/>
      <c r="C97" s="46"/>
      <c r="D97" s="46"/>
      <c r="E97" s="46"/>
      <c r="F97" s="46"/>
      <c r="G97" s="46"/>
    </row>
    <row r="98" spans="1:7" x14ac:dyDescent="0.25">
      <c r="A98" s="13"/>
      <c r="B98" s="1"/>
      <c r="C98" s="1"/>
      <c r="D98" s="1"/>
      <c r="E98" s="1"/>
      <c r="F98" s="1"/>
    </row>
    <row r="99" spans="1:7" x14ac:dyDescent="0.25">
      <c r="A99" s="13"/>
      <c r="B99" s="1"/>
      <c r="C99" s="1"/>
      <c r="D99" s="1"/>
      <c r="E99" s="1"/>
      <c r="F99" s="1"/>
    </row>
    <row r="100" spans="1:7" ht="15.75" x14ac:dyDescent="0.25">
      <c r="A100" s="34" t="s">
        <v>117</v>
      </c>
      <c r="B100" s="6"/>
      <c r="C100" s="6"/>
      <c r="D100" s="6"/>
      <c r="E100" s="6"/>
      <c r="F100" s="6"/>
      <c r="G100" s="33"/>
    </row>
    <row r="101" spans="1:7" x14ac:dyDescent="0.25">
      <c r="A101" s="13" t="s">
        <v>121</v>
      </c>
      <c r="B101" s="1"/>
      <c r="C101" s="1"/>
      <c r="D101" s="1"/>
      <c r="E101" s="1"/>
      <c r="F101" s="1"/>
    </row>
    <row r="102" spans="1:7" x14ac:dyDescent="0.25">
      <c r="A102" s="30" t="s">
        <v>88</v>
      </c>
      <c r="B102" s="31"/>
      <c r="C102" s="32" t="s">
        <v>134</v>
      </c>
      <c r="D102" s="32">
        <v>2020</v>
      </c>
      <c r="E102" s="32">
        <v>2021</v>
      </c>
      <c r="F102" s="32">
        <v>2022</v>
      </c>
      <c r="G102" s="33"/>
    </row>
    <row r="103" spans="1:7" x14ac:dyDescent="0.25">
      <c r="A103" s="18" t="s">
        <v>89</v>
      </c>
      <c r="B103" s="10" t="s">
        <v>133</v>
      </c>
      <c r="C103" s="14">
        <v>8559364</v>
      </c>
      <c r="D103" s="14">
        <v>8831038</v>
      </c>
      <c r="E103" s="14">
        <v>7514750</v>
      </c>
      <c r="F103" s="14">
        <v>7907486</v>
      </c>
    </row>
    <row r="104" spans="1:7" x14ac:dyDescent="0.25">
      <c r="A104" s="18" t="s">
        <v>90</v>
      </c>
      <c r="B104" s="10" t="s">
        <v>133</v>
      </c>
      <c r="C104" s="14">
        <v>679883</v>
      </c>
      <c r="D104" s="14">
        <v>602885</v>
      </c>
      <c r="E104" s="14">
        <v>572500</v>
      </c>
      <c r="F104" s="14">
        <v>534657</v>
      </c>
    </row>
    <row r="105" spans="1:7" x14ac:dyDescent="0.25">
      <c r="A105" s="45" t="s">
        <v>91</v>
      </c>
      <c r="B105" s="29" t="s">
        <v>133</v>
      </c>
      <c r="C105" s="35">
        <v>9239247</v>
      </c>
      <c r="D105" s="35">
        <v>9433923</v>
      </c>
      <c r="E105" s="35">
        <v>8087250</v>
      </c>
      <c r="F105" s="35">
        <v>8442143</v>
      </c>
    </row>
    <row r="106" spans="1:7" x14ac:dyDescent="0.25">
      <c r="A106" s="18" t="s">
        <v>92</v>
      </c>
      <c r="B106" s="10" t="s">
        <v>79</v>
      </c>
      <c r="C106" s="24">
        <v>7.4</v>
      </c>
      <c r="D106" s="24">
        <v>6.4</v>
      </c>
      <c r="E106" s="24">
        <v>7.1</v>
      </c>
      <c r="F106" s="24">
        <v>6.3</v>
      </c>
    </row>
    <row r="107" spans="1:7" x14ac:dyDescent="0.25">
      <c r="A107" s="1"/>
      <c r="B107" s="1"/>
      <c r="C107" s="1"/>
      <c r="D107" s="1"/>
      <c r="E107" s="1"/>
      <c r="F107" s="1"/>
    </row>
    <row r="108" spans="1:7" x14ac:dyDescent="0.25">
      <c r="A108" s="18" t="s">
        <v>93</v>
      </c>
      <c r="B108" s="10" t="s">
        <v>133</v>
      </c>
      <c r="C108" s="14">
        <v>1727273</v>
      </c>
      <c r="D108" s="14">
        <v>297753</v>
      </c>
      <c r="E108" s="14">
        <v>1160000</v>
      </c>
      <c r="F108" s="14">
        <v>1772181</v>
      </c>
    </row>
    <row r="109" spans="1:7" x14ac:dyDescent="0.25">
      <c r="A109" s="18" t="s">
        <v>94</v>
      </c>
      <c r="B109" s="10" t="s">
        <v>133</v>
      </c>
      <c r="C109" s="14">
        <v>370581</v>
      </c>
      <c r="D109" s="14">
        <v>369150</v>
      </c>
      <c r="E109" s="14">
        <v>333607</v>
      </c>
      <c r="F109" s="14">
        <v>338405</v>
      </c>
    </row>
    <row r="110" spans="1:7" x14ac:dyDescent="0.25">
      <c r="A110" s="18" t="s">
        <v>95</v>
      </c>
      <c r="B110" s="10" t="s">
        <v>32</v>
      </c>
      <c r="C110" s="26">
        <v>15.38</v>
      </c>
      <c r="D110" s="26">
        <v>17.55</v>
      </c>
      <c r="E110" s="26">
        <v>18.170000000000002</v>
      </c>
      <c r="F110" s="26">
        <v>20.34</v>
      </c>
    </row>
    <row r="111" spans="1:7" x14ac:dyDescent="0.25">
      <c r="A111" s="18" t="s">
        <v>96</v>
      </c>
      <c r="B111" s="10" t="s">
        <v>32</v>
      </c>
      <c r="C111" s="27">
        <v>3.39</v>
      </c>
      <c r="D111" s="27">
        <v>3.28</v>
      </c>
      <c r="E111" s="27">
        <v>4</v>
      </c>
      <c r="F111" s="27">
        <v>4.59</v>
      </c>
    </row>
    <row r="112" spans="1:7" x14ac:dyDescent="0.25">
      <c r="A112" s="18" t="s">
        <v>97</v>
      </c>
      <c r="B112" s="10" t="s">
        <v>32</v>
      </c>
      <c r="C112" s="27">
        <v>14.5</v>
      </c>
      <c r="D112" s="27">
        <v>16.63</v>
      </c>
      <c r="E112" s="27">
        <v>17.170000000000002</v>
      </c>
      <c r="F112" s="27">
        <v>19.350000000000001</v>
      </c>
    </row>
    <row r="113" spans="1:7" x14ac:dyDescent="0.25">
      <c r="A113" s="18"/>
      <c r="B113" s="10"/>
      <c r="C113" s="14"/>
      <c r="D113" s="14"/>
      <c r="E113" s="14"/>
      <c r="F113" s="14"/>
    </row>
    <row r="114" spans="1:7" x14ac:dyDescent="0.25">
      <c r="A114" s="18" t="s">
        <v>98</v>
      </c>
      <c r="B114" s="10" t="s">
        <v>32</v>
      </c>
      <c r="C114" s="14">
        <v>151018221</v>
      </c>
      <c r="D114" s="14">
        <v>160037626</v>
      </c>
      <c r="E114" s="14">
        <v>144176973</v>
      </c>
      <c r="F114" s="14">
        <v>160121332</v>
      </c>
    </row>
    <row r="115" spans="1:7" x14ac:dyDescent="0.25">
      <c r="A115" s="18" t="s">
        <v>99</v>
      </c>
      <c r="B115" s="10" t="s">
        <v>32</v>
      </c>
      <c r="C115" s="14">
        <v>6057249</v>
      </c>
      <c r="D115" s="14">
        <v>6262290</v>
      </c>
      <c r="E115" s="14">
        <v>5947435</v>
      </c>
      <c r="F115" s="14">
        <v>6418497</v>
      </c>
    </row>
    <row r="116" spans="1:7" x14ac:dyDescent="0.25">
      <c r="A116" s="18"/>
      <c r="B116" s="10"/>
      <c r="C116" s="14"/>
      <c r="D116" s="14"/>
      <c r="E116" s="14"/>
      <c r="F116" s="14"/>
    </row>
    <row r="117" spans="1:7" x14ac:dyDescent="0.25">
      <c r="A117" s="20" t="s">
        <v>100</v>
      </c>
      <c r="B117" s="21"/>
      <c r="C117" s="17">
        <v>24.931818181818201</v>
      </c>
      <c r="D117" s="25">
        <v>25.555769230769201</v>
      </c>
      <c r="E117" s="25">
        <v>24.241875</v>
      </c>
      <c r="F117" s="25">
        <v>24.946857142857102</v>
      </c>
    </row>
    <row r="118" spans="1:7" s="47" customFormat="1" ht="11.25" x14ac:dyDescent="0.2">
      <c r="A118" s="46" t="s">
        <v>135</v>
      </c>
      <c r="B118" s="46"/>
      <c r="C118" s="46"/>
      <c r="D118" s="46"/>
      <c r="E118" s="46"/>
      <c r="F118" s="46"/>
      <c r="G118" s="46"/>
    </row>
    <row r="119" spans="1:7" x14ac:dyDescent="0.25">
      <c r="A119" s="1"/>
      <c r="B119" s="1"/>
      <c r="C119" s="1"/>
      <c r="D119" s="1"/>
      <c r="E119" s="1"/>
      <c r="F119" s="1"/>
    </row>
    <row r="120" spans="1:7" x14ac:dyDescent="0.25">
      <c r="A120" s="1"/>
      <c r="B120" s="1"/>
      <c r="C120" s="1"/>
      <c r="D120" s="1"/>
      <c r="E120" s="1"/>
      <c r="F120" s="1"/>
    </row>
    <row r="121" spans="1:7" ht="15.75" x14ac:dyDescent="0.25">
      <c r="A121" s="34" t="s">
        <v>132</v>
      </c>
      <c r="B121" s="6"/>
      <c r="C121" s="6"/>
      <c r="D121" s="6"/>
      <c r="E121" s="6"/>
      <c r="F121" s="6"/>
      <c r="G121" s="33"/>
    </row>
    <row r="122" spans="1:7" x14ac:dyDescent="0.25">
      <c r="A122" s="13" t="s">
        <v>121</v>
      </c>
      <c r="B122" s="13"/>
      <c r="C122" s="1"/>
      <c r="D122" s="1"/>
      <c r="E122" s="1"/>
      <c r="F122" s="1"/>
    </row>
    <row r="123" spans="1:7" x14ac:dyDescent="0.25">
      <c r="A123" s="30" t="s">
        <v>101</v>
      </c>
      <c r="B123" s="31"/>
      <c r="C123" s="32" t="s">
        <v>134</v>
      </c>
      <c r="D123" s="32">
        <v>2020</v>
      </c>
      <c r="E123" s="32">
        <v>2021</v>
      </c>
      <c r="F123" s="32">
        <v>2022</v>
      </c>
      <c r="G123" s="33"/>
    </row>
    <row r="124" spans="1:7" x14ac:dyDescent="0.25">
      <c r="A124" s="18" t="s">
        <v>122</v>
      </c>
      <c r="B124" s="10" t="s">
        <v>32</v>
      </c>
      <c r="C124" s="26">
        <f>C27/(C103+C104)</f>
        <v>2.0961686596321107</v>
      </c>
      <c r="D124" s="26">
        <f>D27/(D103+D104)</f>
        <v>1.9764238058758801</v>
      </c>
      <c r="E124" s="26">
        <f>E27/(E103+E104)</f>
        <v>2.3851631889702927</v>
      </c>
      <c r="F124" s="26">
        <f>F27/(F103+F104)</f>
        <v>2.2257637663801715</v>
      </c>
    </row>
    <row r="125" spans="1:7" x14ac:dyDescent="0.25">
      <c r="A125" s="18" t="s">
        <v>123</v>
      </c>
      <c r="B125" s="10" t="s">
        <v>32</v>
      </c>
      <c r="C125" s="26">
        <f>C28/(C103+C104)</f>
        <v>2.4338626297143047</v>
      </c>
      <c r="D125" s="26">
        <f>D28/(D103+D104)</f>
        <v>2.810900512967935</v>
      </c>
      <c r="E125" s="26">
        <f>E28/(E103+E104)</f>
        <v>2.7121099261182726</v>
      </c>
      <c r="F125" s="26">
        <f>F28/(F103+F104)</f>
        <v>3.2782923719723773</v>
      </c>
    </row>
    <row r="126" spans="1:7" x14ac:dyDescent="0.25">
      <c r="A126" s="18" t="s">
        <v>124</v>
      </c>
      <c r="B126" s="10" t="s">
        <v>32</v>
      </c>
      <c r="C126" s="26">
        <f>C29/(C103+C104)</f>
        <v>0.13339452879655669</v>
      </c>
      <c r="D126" s="26">
        <f>D29/(D103+D104)</f>
        <v>0.1583044508631245</v>
      </c>
      <c r="E126" s="26">
        <f>E29/(E103+E104)</f>
        <v>0.18031803146928807</v>
      </c>
      <c r="F126" s="26">
        <f>F29/(F103+F104)</f>
        <v>0.19073225838510435</v>
      </c>
    </row>
    <row r="127" spans="1:7" x14ac:dyDescent="0.25">
      <c r="A127" s="18" t="s">
        <v>125</v>
      </c>
      <c r="B127" s="10" t="s">
        <v>32</v>
      </c>
      <c r="C127" s="26">
        <f>C30/(C103+C104)</f>
        <v>1.7193943402530532</v>
      </c>
      <c r="D127" s="26">
        <f>D30/(D103+D104)</f>
        <v>2.2375458226657141</v>
      </c>
      <c r="E127" s="26">
        <f>E30/(E103+E104)</f>
        <v>2.3915640050697085</v>
      </c>
      <c r="F127" s="26">
        <f>F30/(F103+F104)</f>
        <v>2.4627312046242289</v>
      </c>
    </row>
    <row r="128" spans="1:7" x14ac:dyDescent="0.25">
      <c r="A128" s="18" t="s">
        <v>126</v>
      </c>
      <c r="B128" s="10" t="s">
        <v>32</v>
      </c>
      <c r="C128" s="26">
        <f>C32/(C103+C104)</f>
        <v>2.3496754659768269</v>
      </c>
      <c r="D128" s="26">
        <f>D32/(D103+D104)</f>
        <v>2.2225910684240269</v>
      </c>
      <c r="E128" s="26">
        <f>E32/(E103+E104)</f>
        <v>2.5928132554329344</v>
      </c>
      <c r="F128" s="26">
        <f>F32/(F103+F104)</f>
        <v>2.4777413744353773</v>
      </c>
    </row>
    <row r="129" spans="1:7" x14ac:dyDescent="0.25">
      <c r="A129" s="18" t="s">
        <v>127</v>
      </c>
      <c r="B129" s="10" t="s">
        <v>32</v>
      </c>
      <c r="C129" s="26">
        <f>(C34+C33)/(C103+C104)</f>
        <v>1.9036696388785797</v>
      </c>
      <c r="D129" s="26">
        <f>(D34+D33)/(D103+D104)</f>
        <v>2.0807223039662293</v>
      </c>
      <c r="E129" s="26">
        <f>(E34+E33)/(E103+E104)</f>
        <v>1.9080971900213299</v>
      </c>
      <c r="F129" s="26">
        <f>(F34+F33)/(F103+F104)</f>
        <v>1.9445639572795674</v>
      </c>
    </row>
    <row r="130" spans="1:7" x14ac:dyDescent="0.25">
      <c r="A130" s="18" t="s">
        <v>128</v>
      </c>
      <c r="B130" s="10" t="s">
        <v>32</v>
      </c>
      <c r="C130" s="26">
        <f>C35/(C103+C104)</f>
        <v>1.0031382427593938</v>
      </c>
      <c r="D130" s="26">
        <f>D35/(D103+D104)</f>
        <v>0.72093454652958266</v>
      </c>
      <c r="E130" s="26">
        <f>E35/(E103+E104)</f>
        <v>1.0440515626449041</v>
      </c>
      <c r="F130" s="26">
        <f>F35/(F103+F104)</f>
        <v>1.5513690066609864</v>
      </c>
    </row>
    <row r="131" spans="1:7" x14ac:dyDescent="0.25">
      <c r="A131" s="18" t="s">
        <v>129</v>
      </c>
      <c r="B131" s="10" t="s">
        <v>32</v>
      </c>
      <c r="C131" s="26">
        <f>C36/(C103+C104)</f>
        <v>2.8517921428012478</v>
      </c>
      <c r="D131" s="26">
        <f>D36/(D103+D104)</f>
        <v>2.8363161327477444</v>
      </c>
      <c r="E131" s="26">
        <f>E36/(E103+E104)</f>
        <v>2.8988277844755634</v>
      </c>
      <c r="F131" s="26">
        <f>F36/(F103+F104)</f>
        <v>3.0759661379817897</v>
      </c>
    </row>
    <row r="132" spans="1:7" x14ac:dyDescent="0.25">
      <c r="A132" s="18" t="s">
        <v>130</v>
      </c>
      <c r="B132" s="10" t="s">
        <v>32</v>
      </c>
      <c r="C132" s="26">
        <f>(C42-C41)/(C103+C104)</f>
        <v>0.89734682923835674</v>
      </c>
      <c r="D132" s="26">
        <f>(D42-D41)/(D103+D104)</f>
        <v>0.50099285313225472</v>
      </c>
      <c r="E132" s="26">
        <f>(E42-E41)/(E103+E104)</f>
        <v>0.21103255123805992</v>
      </c>
      <c r="F132" s="26">
        <f>(F42-F41)/(F103+F104)</f>
        <v>0.59449431264075958</v>
      </c>
    </row>
    <row r="133" spans="1:7" x14ac:dyDescent="0.25">
      <c r="A133" s="43" t="s">
        <v>131</v>
      </c>
      <c r="B133" s="44" t="s">
        <v>32</v>
      </c>
      <c r="C133" s="37">
        <f>SUM(C124:C132)</f>
        <v>15.388442478050431</v>
      </c>
      <c r="D133" s="37">
        <f>SUM(D124:D132)</f>
        <v>15.544731497172494</v>
      </c>
      <c r="E133" s="37">
        <f>SUM(E124:E132)</f>
        <v>16.323977495440353</v>
      </c>
      <c r="F133" s="37">
        <f>SUM(F124:F132)</f>
        <v>17.801654390360362</v>
      </c>
    </row>
    <row r="134" spans="1:7" s="47" customFormat="1" ht="11.25" x14ac:dyDescent="0.2">
      <c r="A134" s="46" t="s">
        <v>135</v>
      </c>
      <c r="B134" s="46"/>
      <c r="C134" s="46"/>
      <c r="D134" s="46"/>
      <c r="E134" s="46"/>
      <c r="F134" s="46"/>
      <c r="G134" s="46"/>
    </row>
    <row r="135" spans="1:7" x14ac:dyDescent="0.25">
      <c r="A135" s="13"/>
      <c r="B135" s="1"/>
      <c r="C135" s="26"/>
      <c r="D135" s="26"/>
      <c r="E135" s="26"/>
      <c r="F135" s="26"/>
    </row>
  </sheetData>
  <pageMargins left="0.7" right="0.7" top="0.75" bottom="0.75" header="0.3" footer="0.3"/>
  <ignoredErrors>
    <ignoredError sqref="C93:D93 C89:D9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Forklaring</vt:lpstr>
      <vt:lpstr>Gruppe 1</vt:lpstr>
      <vt:lpstr>Gruppe 2</vt:lpstr>
      <vt:lpstr>Gruppe 3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2020-11-02T12:48:36Z</dcterms:created>
  <dcterms:modified xsi:type="dcterms:W3CDTF">2023-11-16T06:35:55Z</dcterms:modified>
</cp:coreProperties>
</file>